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0" documentId="13_ncr:1_{4576E00B-7C05-4072-8623-0191CA5854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G81" i="1"/>
  <c r="F81" i="1"/>
  <c r="E81" i="1"/>
  <c r="D81" i="1"/>
  <c r="AN47" i="1" l="1"/>
  <c r="AN48" i="1" s="1"/>
  <c r="AH47" i="1"/>
  <c r="AH48" i="1" s="1"/>
  <c r="AE47" i="1"/>
  <c r="AE48" i="1" s="1"/>
  <c r="AA48" i="1"/>
  <c r="AA47" i="1"/>
  <c r="T48" i="1"/>
  <c r="T47" i="1"/>
  <c r="S48" i="1"/>
  <c r="R48" i="1"/>
  <c r="K48" i="1"/>
  <c r="K47" i="1"/>
  <c r="E48" i="1"/>
  <c r="E47" i="1"/>
  <c r="AE39" i="1"/>
  <c r="AF39" i="1"/>
  <c r="AG39" i="1"/>
  <c r="AH39" i="1"/>
  <c r="AI39" i="1"/>
  <c r="AJ39" i="1"/>
  <c r="AK39" i="1"/>
  <c r="AL39" i="1"/>
  <c r="AM39" i="1"/>
  <c r="AN39" i="1"/>
  <c r="AO39" i="1"/>
  <c r="R39" i="1"/>
  <c r="S39" i="1"/>
  <c r="T39" i="1"/>
  <c r="U39" i="1"/>
  <c r="V39" i="1"/>
  <c r="W39" i="1"/>
  <c r="X39" i="1"/>
  <c r="Y39" i="1"/>
  <c r="Z39" i="1"/>
  <c r="AA39" i="1"/>
  <c r="AB39" i="1"/>
  <c r="AC37" i="1" l="1"/>
  <c r="AC38" i="1"/>
  <c r="AC11" i="1"/>
  <c r="AC12" i="1"/>
  <c r="AC13" i="1"/>
  <c r="AC14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10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22" i="1"/>
  <c r="AP11" i="1"/>
  <c r="AP12" i="1"/>
  <c r="AP13" i="1"/>
  <c r="AP14" i="1"/>
  <c r="AP16" i="1"/>
  <c r="AP17" i="1"/>
  <c r="AP18" i="1"/>
  <c r="AP19" i="1"/>
  <c r="AP20" i="1"/>
  <c r="AP21" i="1"/>
  <c r="AP10" i="1"/>
  <c r="AQ39" i="1" l="1"/>
  <c r="E39" i="1" l="1"/>
  <c r="F39" i="1"/>
  <c r="G39" i="1"/>
  <c r="H39" i="1"/>
  <c r="I39" i="1"/>
  <c r="J39" i="1"/>
  <c r="K39" i="1"/>
  <c r="L39" i="1"/>
  <c r="M39" i="1"/>
  <c r="N39" i="1"/>
  <c r="O39" i="1"/>
  <c r="N81" i="1" l="1"/>
  <c r="N82" i="1" s="1"/>
  <c r="L81" i="1"/>
  <c r="L82" i="1" s="1"/>
  <c r="K81" i="1"/>
  <c r="K82" i="1" s="1"/>
  <c r="J82" i="1"/>
  <c r="I82" i="1"/>
  <c r="H81" i="1"/>
  <c r="G82" i="1"/>
  <c r="F82" i="1"/>
  <c r="E82" i="1"/>
  <c r="D82" i="1"/>
  <c r="F62" i="1"/>
  <c r="H62" i="1" s="1"/>
  <c r="F61" i="1"/>
  <c r="H61" i="1" s="1"/>
  <c r="F59" i="1"/>
  <c r="F60" i="1"/>
  <c r="H60" i="1" s="1"/>
  <c r="F58" i="1"/>
  <c r="H58" i="1" s="1"/>
  <c r="F57" i="1"/>
  <c r="H57" i="1" s="1"/>
  <c r="F56" i="1"/>
  <c r="H56" i="1" s="1"/>
  <c r="F55" i="1"/>
  <c r="H55" i="1" s="1"/>
  <c r="F54" i="1"/>
  <c r="H54" i="1" s="1"/>
</calcChain>
</file>

<file path=xl/sharedStrings.xml><?xml version="1.0" encoding="utf-8"?>
<sst xmlns="http://schemas.openxmlformats.org/spreadsheetml/2006/main" count="212" uniqueCount="96">
  <si>
    <t>SNO</t>
  </si>
  <si>
    <t>HTNO</t>
  </si>
  <si>
    <t>NAME</t>
  </si>
  <si>
    <t>Q1</t>
  </si>
  <si>
    <t>Q2</t>
  </si>
  <si>
    <t>Q3</t>
  </si>
  <si>
    <t>Q4</t>
  </si>
  <si>
    <t>Q5</t>
  </si>
  <si>
    <t>Q6</t>
  </si>
  <si>
    <t>Q7</t>
  </si>
  <si>
    <t>Q8</t>
  </si>
  <si>
    <t>Q10</t>
  </si>
  <si>
    <t>Q11</t>
  </si>
  <si>
    <t>2M</t>
  </si>
  <si>
    <t>5M</t>
  </si>
  <si>
    <t>SESSIONAL-I</t>
  </si>
  <si>
    <t>30M</t>
  </si>
  <si>
    <t>TOTAL</t>
  </si>
  <si>
    <t>SESSIONAL-II</t>
  </si>
  <si>
    <t>SESSIONAL-III</t>
  </si>
  <si>
    <t>Q9</t>
  </si>
  <si>
    <t>COURSE OUTCOMES</t>
  </si>
  <si>
    <t>AVERAGES</t>
  </si>
  <si>
    <t>COURSE WISE SUM</t>
  </si>
  <si>
    <t>CO WISE PERCENTAGE</t>
  </si>
  <si>
    <t>CO WISE PERCENTAGE (70%)</t>
  </si>
  <si>
    <t>CO ATTAINMENT</t>
  </si>
  <si>
    <t>INTERNAL MARKS %</t>
  </si>
  <si>
    <t>EXTERNAL MARKS %</t>
  </si>
  <si>
    <t>DIRECT ATTAINMENT</t>
  </si>
  <si>
    <t>INDIRECT ATTAINMENT</t>
  </si>
  <si>
    <t>FINAL ATTAINMENT %</t>
  </si>
  <si>
    <t>SCALE</t>
  </si>
  <si>
    <t>CO1</t>
  </si>
  <si>
    <t>Attainment Levels</t>
  </si>
  <si>
    <t>CO2</t>
  </si>
  <si>
    <t>CO3</t>
  </si>
  <si>
    <t>&gt;=70</t>
  </si>
  <si>
    <t>CO4</t>
  </si>
  <si>
    <t>*Upper boundary exclusive</t>
  </si>
  <si>
    <t>CO5</t>
  </si>
  <si>
    <t>Course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</si>
  <si>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</si>
  <si>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</si>
  <si>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</si>
  <si>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</si>
  <si>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</si>
  <si>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</si>
  <si>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</si>
  <si>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</si>
  <si>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</si>
  <si>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</si>
  <si>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</si>
  <si>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ATTAINMENTS</t>
  </si>
  <si>
    <t>CO6</t>
  </si>
  <si>
    <t>CO7</t>
  </si>
  <si>
    <t>CO8</t>
  </si>
  <si>
    <t>CO9</t>
  </si>
  <si>
    <t>CO10</t>
  </si>
  <si>
    <t>70M</t>
  </si>
  <si>
    <t>EXTERNAL MARKS</t>
  </si>
  <si>
    <t>50-60</t>
  </si>
  <si>
    <t>60-70</t>
  </si>
  <si>
    <t>ASMA FATIMA</t>
  </si>
  <si>
    <t>BODDU DEEPIKA</t>
  </si>
  <si>
    <t>C.PRAGNYA</t>
  </si>
  <si>
    <t>D.POOJITHA</t>
  </si>
  <si>
    <t>FARIHA NAAZ</t>
  </si>
  <si>
    <t>G. SAIPRAGNA</t>
  </si>
  <si>
    <t>G.MANOGNA</t>
  </si>
  <si>
    <t>G.ESHITHA</t>
  </si>
  <si>
    <t>G.SRUTHI</t>
  </si>
  <si>
    <t>HADIA</t>
  </si>
  <si>
    <t>J.V.LAXMI</t>
  </si>
  <si>
    <t>J.DURGESHWARI</t>
  </si>
  <si>
    <t>KEERTHI</t>
  </si>
  <si>
    <t>K. DIVYA</t>
  </si>
  <si>
    <t>KHADIJA HASAN</t>
  </si>
  <si>
    <t>KULSOOM</t>
  </si>
  <si>
    <t>MALIHA SHAKEEL</t>
  </si>
  <si>
    <t>MASEERA SHAIK</t>
  </si>
  <si>
    <t>NISHATH FATIMA</t>
  </si>
  <si>
    <t>P HINDUJA</t>
  </si>
  <si>
    <t>RIDDHI</t>
  </si>
  <si>
    <t>SAMAKURA</t>
  </si>
  <si>
    <t>SAMREEN</t>
  </si>
  <si>
    <t>SRUTHI VYAS</t>
  </si>
  <si>
    <t>SYEDA KULSOOM</t>
  </si>
  <si>
    <t>SYEDA ZUAINA</t>
  </si>
  <si>
    <t>T.BHAGYASRI</t>
  </si>
  <si>
    <t>T.VARSHA</t>
  </si>
  <si>
    <t>SUBJECT:PHARMACOTHERAPEUTICS-I</t>
  </si>
  <si>
    <t>ANJALI DEVI</t>
  </si>
  <si>
    <t xml:space="preserve"> CO3</t>
  </si>
  <si>
    <t>CO-PO Matrix for the Subject PHARMACOTHERAPEUTICS</t>
  </si>
  <si>
    <t xml:space="preserve">FOR PHARMACOTHERAPEUTICS-I SUBJECT: PO ATTAINMENTS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</si>
</sst>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\-00\-000\-0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/>
      <top/>
      <bottom style="thin">
        <color rgb="FF75757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 shrinkToFit="1"/>
    </xf>
    <xf numFmtId="0" fontId="9" fillId="0" borderId="5" xfId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23" borderId="1" xfId="0" applyFont="1" applyFill="1" applyBorder="1" applyAlignment="1">
      <alignment horizontal="center" vertical="center"/>
    </xf>
    <xf numFmtId="0" fontId="0" fillId="24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15" borderId="0" xfId="0" applyFont="1" applyFill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FFCC"/>
      <color rgb="FFFFCCFF"/>
      <color rgb="FFFF0066"/>
      <color rgb="FFCCCC00"/>
      <color rgb="FF9966FF"/>
      <color rgb="FF66FF66"/>
      <color rgb="FFFF9933"/>
      <color rgb="FFFFCC00"/>
      <color rgb="FF0033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160020</xdr:colOff>
      <xdr:row>0</xdr:row>
      <xdr:rowOff>0</xdr:rowOff>
    </xdr:from>
    <xdr:to>
      <xdr:col>37</xdr:col>
      <xdr:colOff>94753</xdr:colOff>
      <xdr:row>4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0"/>
          <a:ext cx="100584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AR82"/>
  <sheetViews>
    <sheetView tabSelected="1" topLeftCell="A28" zoomScale="92" zoomScaleNormal="92" workbookViewId="0">
      <selection activeCell="T52" sqref="T52"/>
    </sheetView>
  </sheetViews>
  <sheetFormatPr defaultRowHeight="14.4" x14ac:dyDescent="0.3"/>
  <cols>
    <col min="1" max="1" width="3.77734375" style="5" customWidth="1"/>
    <col min="2" max="2" width="6.109375" style="5" customWidth="1"/>
    <col min="3" max="3" width="17.44140625" style="5" customWidth="1"/>
    <col min="4" max="4" width="19.6640625" style="5" customWidth="1"/>
    <col min="5" max="5" width="6.6640625" style="5" customWidth="1"/>
    <col min="6" max="6" width="7.6640625" style="5" customWidth="1"/>
    <col min="7" max="7" width="6.88671875" style="5" customWidth="1"/>
    <col min="8" max="8" width="4.6640625" style="5" customWidth="1"/>
    <col min="9" max="10" width="5.109375" style="5" customWidth="1"/>
    <col min="11" max="11" width="4.6640625" style="5" customWidth="1"/>
    <col min="12" max="12" width="5.44140625" style="5" customWidth="1"/>
    <col min="13" max="13" width="5.6640625" style="5" customWidth="1"/>
    <col min="14" max="14" width="6.88671875" style="5" customWidth="1"/>
    <col min="15" max="16" width="7.6640625" style="5" customWidth="1"/>
    <col min="17" max="17" width="5.33203125" style="5" customWidth="1"/>
    <col min="18" max="18" width="4.6640625" style="5" customWidth="1"/>
    <col min="19" max="19" width="5.5546875" style="5" customWidth="1"/>
    <col min="20" max="21" width="5.44140625" style="5" customWidth="1"/>
    <col min="22" max="22" width="6.109375" style="5" customWidth="1"/>
    <col min="23" max="23" width="5.6640625" style="5" customWidth="1"/>
    <col min="24" max="24" width="5.44140625" style="5" customWidth="1"/>
    <col min="25" max="25" width="5.6640625" style="5" customWidth="1"/>
    <col min="26" max="26" width="5.33203125" style="5" customWidth="1"/>
    <col min="27" max="27" width="5.44140625" style="5" customWidth="1"/>
    <col min="28" max="28" width="5.33203125" style="5" customWidth="1"/>
    <col min="29" max="29" width="6.44140625" style="5" customWidth="1"/>
    <col min="30" max="30" width="3.6640625" style="5" customWidth="1"/>
    <col min="31" max="32" width="5.6640625" style="5" customWidth="1"/>
    <col min="33" max="33" width="5.44140625" style="5" customWidth="1"/>
    <col min="34" max="34" width="5" style="5" customWidth="1"/>
    <col min="35" max="35" width="5.5546875" style="5" customWidth="1"/>
    <col min="36" max="36" width="5.109375" style="5" customWidth="1"/>
    <col min="37" max="37" width="5.88671875" style="5" customWidth="1"/>
    <col min="38" max="38" width="5.44140625" style="5" customWidth="1"/>
    <col min="39" max="39" width="5.33203125" style="5" customWidth="1"/>
    <col min="40" max="40" width="5.5546875" style="5" customWidth="1"/>
    <col min="41" max="41" width="5.44140625" style="5" customWidth="1"/>
    <col min="42" max="42" width="5.88671875" style="5" customWidth="1"/>
    <col min="43" max="43" width="11.21875" style="5" customWidth="1"/>
    <col min="44" max="16384" width="8.88671875" style="5"/>
  </cols>
  <sheetData>
    <row r="7" spans="2:44" ht="28.8" x14ac:dyDescent="0.3">
      <c r="E7" s="38" t="s">
        <v>15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R7" s="38" t="s">
        <v>18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E7" s="38" t="s">
        <v>19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91" t="s">
        <v>60</v>
      </c>
      <c r="AR7" s="92"/>
    </row>
    <row r="8" spans="2:44" x14ac:dyDescent="0.3">
      <c r="B8" s="39" t="s">
        <v>91</v>
      </c>
      <c r="C8" s="40"/>
      <c r="D8" s="40"/>
      <c r="E8" s="41" t="s">
        <v>13</v>
      </c>
      <c r="F8" s="42"/>
      <c r="G8" s="42"/>
      <c r="H8" s="42"/>
      <c r="I8" s="43"/>
      <c r="J8" s="41" t="s">
        <v>14</v>
      </c>
      <c r="K8" s="42"/>
      <c r="L8" s="42"/>
      <c r="M8" s="42"/>
      <c r="N8" s="42"/>
      <c r="O8" s="43"/>
      <c r="P8" s="58" t="s">
        <v>16</v>
      </c>
      <c r="R8" s="41" t="s">
        <v>13</v>
      </c>
      <c r="S8" s="42"/>
      <c r="T8" s="42"/>
      <c r="U8" s="42"/>
      <c r="V8" s="43"/>
      <c r="W8" s="41" t="s">
        <v>14</v>
      </c>
      <c r="X8" s="42"/>
      <c r="Y8" s="42"/>
      <c r="Z8" s="42"/>
      <c r="AA8" s="42"/>
      <c r="AB8" s="43"/>
      <c r="AC8" s="58" t="s">
        <v>16</v>
      </c>
      <c r="AE8" s="41" t="s">
        <v>13</v>
      </c>
      <c r="AF8" s="42"/>
      <c r="AG8" s="42"/>
      <c r="AH8" s="42"/>
      <c r="AI8" s="43"/>
      <c r="AJ8" s="41" t="s">
        <v>14</v>
      </c>
      <c r="AK8" s="42"/>
      <c r="AL8" s="42"/>
      <c r="AM8" s="42"/>
      <c r="AN8" s="42"/>
      <c r="AO8" s="43"/>
      <c r="AP8" s="58" t="s">
        <v>16</v>
      </c>
      <c r="AQ8" s="44" t="s">
        <v>59</v>
      </c>
    </row>
    <row r="9" spans="2:44" x14ac:dyDescent="0.3">
      <c r="B9" s="16" t="s">
        <v>0</v>
      </c>
      <c r="C9" s="16" t="s">
        <v>1</v>
      </c>
      <c r="D9" s="16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20</v>
      </c>
      <c r="N9" s="58" t="s">
        <v>11</v>
      </c>
      <c r="O9" s="58" t="s">
        <v>12</v>
      </c>
      <c r="P9" s="58" t="s">
        <v>17</v>
      </c>
      <c r="R9" s="58" t="s">
        <v>3</v>
      </c>
      <c r="S9" s="58" t="s">
        <v>4</v>
      </c>
      <c r="T9" s="58" t="s">
        <v>5</v>
      </c>
      <c r="U9" s="58" t="s">
        <v>6</v>
      </c>
      <c r="V9" s="58" t="s">
        <v>7</v>
      </c>
      <c r="W9" s="58" t="s">
        <v>8</v>
      </c>
      <c r="X9" s="58" t="s">
        <v>9</v>
      </c>
      <c r="Y9" s="58" t="s">
        <v>10</v>
      </c>
      <c r="Z9" s="58" t="s">
        <v>20</v>
      </c>
      <c r="AA9" s="58" t="s">
        <v>11</v>
      </c>
      <c r="AB9" s="58" t="s">
        <v>12</v>
      </c>
      <c r="AC9" s="58" t="s">
        <v>17</v>
      </c>
      <c r="AE9" s="58" t="s">
        <v>3</v>
      </c>
      <c r="AF9" s="58" t="s">
        <v>4</v>
      </c>
      <c r="AG9" s="58" t="s">
        <v>5</v>
      </c>
      <c r="AH9" s="58" t="s">
        <v>6</v>
      </c>
      <c r="AI9" s="58" t="s">
        <v>7</v>
      </c>
      <c r="AJ9" s="58" t="s">
        <v>8</v>
      </c>
      <c r="AK9" s="58" t="s">
        <v>9</v>
      </c>
      <c r="AL9" s="58" t="s">
        <v>10</v>
      </c>
      <c r="AM9" s="58" t="s">
        <v>20</v>
      </c>
      <c r="AN9" s="58" t="s">
        <v>11</v>
      </c>
      <c r="AO9" s="58" t="s">
        <v>12</v>
      </c>
      <c r="AP9" s="58" t="s">
        <v>17</v>
      </c>
      <c r="AQ9" s="44"/>
    </row>
    <row r="10" spans="2:44" ht="15.6" customHeight="1" x14ac:dyDescent="0.3">
      <c r="B10" s="59">
        <v>1</v>
      </c>
      <c r="C10" s="90">
        <v>170619882001</v>
      </c>
      <c r="D10" s="45" t="s">
        <v>63</v>
      </c>
      <c r="E10" s="60">
        <v>2</v>
      </c>
      <c r="F10" s="60">
        <v>2</v>
      </c>
      <c r="G10" s="49">
        <v>2</v>
      </c>
      <c r="H10" s="49">
        <v>1.5</v>
      </c>
      <c r="I10" s="49">
        <v>2</v>
      </c>
      <c r="J10" s="49"/>
      <c r="K10" s="49">
        <v>4</v>
      </c>
      <c r="L10" s="49">
        <v>3.5</v>
      </c>
      <c r="M10" s="49"/>
      <c r="N10" s="49">
        <v>3</v>
      </c>
      <c r="O10" s="49">
        <v>4</v>
      </c>
      <c r="P10" s="49">
        <v>24</v>
      </c>
      <c r="R10" s="49">
        <v>2</v>
      </c>
      <c r="S10" s="49">
        <v>1.5</v>
      </c>
      <c r="T10" s="49">
        <v>1.5</v>
      </c>
      <c r="U10" s="49">
        <v>2</v>
      </c>
      <c r="V10" s="49">
        <v>1.5</v>
      </c>
      <c r="W10" s="49"/>
      <c r="X10" s="49">
        <v>5</v>
      </c>
      <c r="Y10" s="49">
        <v>4</v>
      </c>
      <c r="Z10" s="49"/>
      <c r="AA10" s="49">
        <v>4.5</v>
      </c>
      <c r="AB10" s="49">
        <v>4</v>
      </c>
      <c r="AC10" s="49">
        <f>SUM(R10:AB10)</f>
        <v>26</v>
      </c>
      <c r="AE10" s="49">
        <v>2</v>
      </c>
      <c r="AF10" s="49">
        <v>2</v>
      </c>
      <c r="AG10" s="49">
        <v>2</v>
      </c>
      <c r="AH10" s="49">
        <v>2</v>
      </c>
      <c r="AI10" s="49">
        <v>2</v>
      </c>
      <c r="AJ10" s="49">
        <v>5</v>
      </c>
      <c r="AK10" s="49">
        <v>5</v>
      </c>
      <c r="AL10" s="49"/>
      <c r="AM10" s="49">
        <v>4</v>
      </c>
      <c r="AN10" s="49">
        <v>5</v>
      </c>
      <c r="AO10" s="49"/>
      <c r="AP10" s="49">
        <f>SUM(AE10:AO10)</f>
        <v>29</v>
      </c>
      <c r="AQ10" s="44">
        <v>74</v>
      </c>
      <c r="AR10" s="61"/>
    </row>
    <row r="11" spans="2:44" ht="15.6" customHeight="1" x14ac:dyDescent="0.3">
      <c r="B11" s="59">
        <v>2</v>
      </c>
      <c r="C11" s="90">
        <v>170619882002</v>
      </c>
      <c r="D11" s="45" t="s">
        <v>64</v>
      </c>
      <c r="E11" s="60">
        <v>2</v>
      </c>
      <c r="F11" s="60">
        <v>1</v>
      </c>
      <c r="G11" s="49">
        <v>1</v>
      </c>
      <c r="H11" s="49">
        <v>1.5</v>
      </c>
      <c r="I11" s="49">
        <v>1.5</v>
      </c>
      <c r="J11" s="49"/>
      <c r="K11" s="49">
        <v>3</v>
      </c>
      <c r="L11" s="49">
        <v>4</v>
      </c>
      <c r="M11" s="49"/>
      <c r="N11" s="49">
        <v>3</v>
      </c>
      <c r="O11" s="49">
        <v>4</v>
      </c>
      <c r="P11" s="49">
        <v>21</v>
      </c>
      <c r="R11" s="49">
        <v>2</v>
      </c>
      <c r="S11" s="49">
        <v>1.5</v>
      </c>
      <c r="T11" s="49">
        <v>1.5</v>
      </c>
      <c r="U11" s="49">
        <v>2</v>
      </c>
      <c r="V11" s="49">
        <v>1.5</v>
      </c>
      <c r="W11" s="49">
        <v>2.5</v>
      </c>
      <c r="X11" s="49"/>
      <c r="Y11" s="49"/>
      <c r="Z11" s="49">
        <v>4.5</v>
      </c>
      <c r="AA11" s="49">
        <v>3.5</v>
      </c>
      <c r="AB11" s="49">
        <v>2</v>
      </c>
      <c r="AC11" s="49">
        <f t="shared" ref="AC11:AC38" si="0">SUM(R11:AB11)</f>
        <v>21</v>
      </c>
      <c r="AE11" s="49">
        <v>1.5</v>
      </c>
      <c r="AF11" s="49">
        <v>1.5</v>
      </c>
      <c r="AG11" s="49">
        <v>2</v>
      </c>
      <c r="AH11" s="49">
        <v>2</v>
      </c>
      <c r="AI11" s="49">
        <v>0.5</v>
      </c>
      <c r="AJ11" s="49"/>
      <c r="AK11" s="49">
        <v>5</v>
      </c>
      <c r="AL11" s="49">
        <v>5</v>
      </c>
      <c r="AM11" s="49">
        <v>5</v>
      </c>
      <c r="AN11" s="49">
        <v>4</v>
      </c>
      <c r="AO11" s="49"/>
      <c r="AP11" s="49">
        <f t="shared" ref="AP11:AP38" si="1">SUM(AE11:AO11)</f>
        <v>26.5</v>
      </c>
      <c r="AQ11" s="44">
        <v>68</v>
      </c>
      <c r="AR11" s="61"/>
    </row>
    <row r="12" spans="2:44" ht="15.6" customHeight="1" x14ac:dyDescent="0.3">
      <c r="B12" s="59">
        <v>3</v>
      </c>
      <c r="C12" s="90">
        <v>170619882003</v>
      </c>
      <c r="D12" s="45" t="s">
        <v>65</v>
      </c>
      <c r="E12" s="60">
        <v>1.5</v>
      </c>
      <c r="F12" s="60">
        <v>2</v>
      </c>
      <c r="G12" s="49">
        <v>1.5</v>
      </c>
      <c r="H12" s="49">
        <v>2</v>
      </c>
      <c r="I12" s="49">
        <v>2</v>
      </c>
      <c r="J12" s="49"/>
      <c r="K12" s="49">
        <v>4</v>
      </c>
      <c r="L12" s="49">
        <v>4</v>
      </c>
      <c r="M12" s="49">
        <v>4</v>
      </c>
      <c r="N12" s="49"/>
      <c r="O12" s="49">
        <v>4</v>
      </c>
      <c r="P12" s="49">
        <v>25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>
        <f t="shared" si="0"/>
        <v>0</v>
      </c>
      <c r="AE12" s="49">
        <v>2</v>
      </c>
      <c r="AF12" s="49">
        <v>2</v>
      </c>
      <c r="AG12" s="49">
        <v>2</v>
      </c>
      <c r="AH12" s="49">
        <v>2</v>
      </c>
      <c r="AI12" s="49">
        <v>1.5</v>
      </c>
      <c r="AJ12" s="49">
        <v>5</v>
      </c>
      <c r="AK12" s="49">
        <v>5</v>
      </c>
      <c r="AL12" s="49"/>
      <c r="AM12" s="49">
        <v>5</v>
      </c>
      <c r="AN12" s="49"/>
      <c r="AO12" s="49">
        <v>4.5</v>
      </c>
      <c r="AP12" s="49">
        <f t="shared" si="1"/>
        <v>29</v>
      </c>
      <c r="AQ12" s="44">
        <v>70</v>
      </c>
      <c r="AR12" s="61"/>
    </row>
    <row r="13" spans="2:44" ht="15.6" customHeight="1" x14ac:dyDescent="0.3">
      <c r="B13" s="59">
        <v>4</v>
      </c>
      <c r="C13" s="90">
        <v>170619882004</v>
      </c>
      <c r="D13" s="45" t="s">
        <v>66</v>
      </c>
      <c r="E13" s="60">
        <v>1</v>
      </c>
      <c r="F13" s="60">
        <v>1.5</v>
      </c>
      <c r="G13" s="49">
        <v>1</v>
      </c>
      <c r="H13" s="49">
        <v>2</v>
      </c>
      <c r="I13" s="49">
        <v>1</v>
      </c>
      <c r="J13" s="49">
        <v>3</v>
      </c>
      <c r="K13" s="49">
        <v>4</v>
      </c>
      <c r="L13" s="49">
        <v>3.5</v>
      </c>
      <c r="M13" s="49"/>
      <c r="N13" s="49">
        <v>4</v>
      </c>
      <c r="O13" s="49"/>
      <c r="P13" s="49">
        <v>21</v>
      </c>
      <c r="R13" s="49">
        <v>2</v>
      </c>
      <c r="S13" s="49">
        <v>1.5</v>
      </c>
      <c r="T13" s="49">
        <v>1.5</v>
      </c>
      <c r="U13" s="49">
        <v>1.5</v>
      </c>
      <c r="V13" s="49">
        <v>1.5</v>
      </c>
      <c r="W13" s="49">
        <v>4</v>
      </c>
      <c r="X13" s="49"/>
      <c r="Y13" s="49"/>
      <c r="Z13" s="49">
        <v>4</v>
      </c>
      <c r="AA13" s="49">
        <v>4</v>
      </c>
      <c r="AB13" s="49">
        <v>3.5</v>
      </c>
      <c r="AC13" s="49">
        <f t="shared" si="0"/>
        <v>23.5</v>
      </c>
      <c r="AE13" s="49">
        <v>2</v>
      </c>
      <c r="AF13" s="49">
        <v>2</v>
      </c>
      <c r="AG13" s="49">
        <v>1.5</v>
      </c>
      <c r="AH13" s="49">
        <v>2</v>
      </c>
      <c r="AI13" s="49">
        <v>1.5</v>
      </c>
      <c r="AJ13" s="49">
        <v>5</v>
      </c>
      <c r="AK13" s="49"/>
      <c r="AL13" s="49"/>
      <c r="AM13" s="49">
        <v>5</v>
      </c>
      <c r="AN13" s="49">
        <v>4.5</v>
      </c>
      <c r="AO13" s="49">
        <v>4.5</v>
      </c>
      <c r="AP13" s="49">
        <f t="shared" si="1"/>
        <v>28</v>
      </c>
      <c r="AQ13" s="44">
        <v>70</v>
      </c>
      <c r="AR13" s="62"/>
    </row>
    <row r="14" spans="2:44" ht="15.6" customHeight="1" x14ac:dyDescent="0.3">
      <c r="B14" s="59">
        <v>5</v>
      </c>
      <c r="C14" s="90">
        <v>170619882005</v>
      </c>
      <c r="D14" s="45" t="s">
        <v>92</v>
      </c>
      <c r="E14" s="60">
        <v>2</v>
      </c>
      <c r="F14" s="60">
        <v>1</v>
      </c>
      <c r="G14" s="49">
        <v>1.5</v>
      </c>
      <c r="H14" s="49">
        <v>1.5</v>
      </c>
      <c r="I14" s="49">
        <v>1</v>
      </c>
      <c r="J14" s="49"/>
      <c r="K14" s="49">
        <v>4</v>
      </c>
      <c r="L14" s="49"/>
      <c r="M14" s="49">
        <v>3</v>
      </c>
      <c r="N14" s="49">
        <v>4</v>
      </c>
      <c r="O14" s="49">
        <v>4</v>
      </c>
      <c r="P14" s="49">
        <v>22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>
        <f t="shared" si="0"/>
        <v>0</v>
      </c>
      <c r="AE14" s="49">
        <v>1.5</v>
      </c>
      <c r="AF14" s="49">
        <v>0.5</v>
      </c>
      <c r="AG14" s="49">
        <v>2</v>
      </c>
      <c r="AH14" s="49">
        <v>2</v>
      </c>
      <c r="AI14" s="49">
        <v>1.5</v>
      </c>
      <c r="AJ14" s="49">
        <v>5</v>
      </c>
      <c r="AK14" s="49">
        <v>5</v>
      </c>
      <c r="AL14" s="49">
        <v>5</v>
      </c>
      <c r="AM14" s="49">
        <v>5</v>
      </c>
      <c r="AN14" s="49"/>
      <c r="AO14" s="49"/>
      <c r="AP14" s="49">
        <f t="shared" si="1"/>
        <v>27.5</v>
      </c>
      <c r="AQ14" s="44">
        <v>64</v>
      </c>
      <c r="AR14" s="62"/>
    </row>
    <row r="15" spans="2:44" ht="15.6" customHeight="1" x14ac:dyDescent="0.3">
      <c r="B15" s="59">
        <v>6</v>
      </c>
      <c r="C15" s="90">
        <v>170619882006</v>
      </c>
      <c r="D15" s="45" t="s">
        <v>67</v>
      </c>
      <c r="E15" s="60">
        <v>2</v>
      </c>
      <c r="F15" s="60">
        <v>1</v>
      </c>
      <c r="G15" s="49">
        <v>0.5</v>
      </c>
      <c r="H15" s="49">
        <v>1.5</v>
      </c>
      <c r="I15" s="49">
        <v>1</v>
      </c>
      <c r="J15" s="49">
        <v>4</v>
      </c>
      <c r="K15" s="49">
        <v>4</v>
      </c>
      <c r="L15" s="49">
        <v>3.5</v>
      </c>
      <c r="M15" s="49">
        <v>3.5</v>
      </c>
      <c r="N15" s="49"/>
      <c r="O15" s="49"/>
      <c r="P15" s="49">
        <v>21</v>
      </c>
      <c r="R15" s="49">
        <v>2</v>
      </c>
      <c r="S15" s="49">
        <v>1.5</v>
      </c>
      <c r="T15" s="49">
        <v>1.5</v>
      </c>
      <c r="U15" s="49">
        <v>2</v>
      </c>
      <c r="V15" s="49">
        <v>2</v>
      </c>
      <c r="W15" s="49">
        <v>5</v>
      </c>
      <c r="X15" s="49">
        <v>4</v>
      </c>
      <c r="Y15" s="49">
        <v>5</v>
      </c>
      <c r="Z15" s="49">
        <v>5</v>
      </c>
      <c r="AA15" s="63">
        <v>4</v>
      </c>
      <c r="AB15" s="49"/>
      <c r="AC15" s="49">
        <v>28</v>
      </c>
      <c r="AE15" s="49">
        <v>2</v>
      </c>
      <c r="AF15" s="49">
        <v>2</v>
      </c>
      <c r="AG15" s="49">
        <v>2</v>
      </c>
      <c r="AH15" s="49">
        <v>2</v>
      </c>
      <c r="AI15" s="49">
        <v>2</v>
      </c>
      <c r="AJ15" s="49">
        <v>5</v>
      </c>
      <c r="AK15" s="49">
        <v>5</v>
      </c>
      <c r="AL15" s="49">
        <v>5</v>
      </c>
      <c r="AM15" s="49">
        <v>4</v>
      </c>
      <c r="AN15" s="49"/>
      <c r="AO15" s="63">
        <v>4</v>
      </c>
      <c r="AP15" s="49">
        <v>29</v>
      </c>
      <c r="AQ15" s="44">
        <v>59</v>
      </c>
      <c r="AR15" s="62"/>
    </row>
    <row r="16" spans="2:44" ht="15.6" customHeight="1" x14ac:dyDescent="0.3">
      <c r="B16" s="59">
        <v>7</v>
      </c>
      <c r="C16" s="90">
        <v>170619882007</v>
      </c>
      <c r="D16" s="45" t="s">
        <v>68</v>
      </c>
      <c r="E16" s="60">
        <v>2</v>
      </c>
      <c r="F16" s="60">
        <v>1.5</v>
      </c>
      <c r="G16" s="49">
        <v>1.5</v>
      </c>
      <c r="H16" s="49">
        <v>2</v>
      </c>
      <c r="I16" s="49">
        <v>1</v>
      </c>
      <c r="J16" s="49"/>
      <c r="K16" s="49">
        <v>3.5</v>
      </c>
      <c r="L16" s="49">
        <v>3.5</v>
      </c>
      <c r="M16" s="49"/>
      <c r="N16" s="49">
        <v>4</v>
      </c>
      <c r="O16" s="49">
        <v>4</v>
      </c>
      <c r="P16" s="49">
        <v>23</v>
      </c>
      <c r="R16" s="49">
        <v>2</v>
      </c>
      <c r="S16" s="49">
        <v>1.5</v>
      </c>
      <c r="T16" s="49">
        <v>2</v>
      </c>
      <c r="U16" s="49">
        <v>1.5</v>
      </c>
      <c r="V16" s="49">
        <v>1.5</v>
      </c>
      <c r="W16" s="49">
        <v>4</v>
      </c>
      <c r="X16" s="49"/>
      <c r="Y16" s="49">
        <v>2.5</v>
      </c>
      <c r="Z16" s="49">
        <v>4</v>
      </c>
      <c r="AA16" s="49"/>
      <c r="AB16" s="49">
        <v>3.5</v>
      </c>
      <c r="AC16" s="49">
        <f t="shared" si="0"/>
        <v>22.5</v>
      </c>
      <c r="AE16" s="49">
        <v>2</v>
      </c>
      <c r="AF16" s="49">
        <v>0</v>
      </c>
      <c r="AG16" s="49">
        <v>2</v>
      </c>
      <c r="AH16" s="49">
        <v>2</v>
      </c>
      <c r="AI16" s="49">
        <v>0.5</v>
      </c>
      <c r="AJ16" s="49"/>
      <c r="AK16" s="49">
        <v>5</v>
      </c>
      <c r="AL16" s="49"/>
      <c r="AM16" s="49">
        <v>5</v>
      </c>
      <c r="AN16" s="49">
        <v>5</v>
      </c>
      <c r="AO16" s="49">
        <v>5</v>
      </c>
      <c r="AP16" s="49">
        <f t="shared" si="1"/>
        <v>26.5</v>
      </c>
      <c r="AQ16" s="44">
        <v>68</v>
      </c>
      <c r="AR16" s="62"/>
    </row>
    <row r="17" spans="2:44" ht="15.6" customHeight="1" x14ac:dyDescent="0.3">
      <c r="B17" s="59">
        <v>8</v>
      </c>
      <c r="C17" s="90">
        <v>170619882008</v>
      </c>
      <c r="D17" s="45" t="s">
        <v>69</v>
      </c>
      <c r="E17" s="60">
        <v>2</v>
      </c>
      <c r="F17" s="60">
        <v>1.5</v>
      </c>
      <c r="G17" s="49">
        <v>1.5</v>
      </c>
      <c r="H17" s="49">
        <v>2</v>
      </c>
      <c r="I17" s="49">
        <v>2</v>
      </c>
      <c r="J17" s="49"/>
      <c r="K17" s="49">
        <v>3.5</v>
      </c>
      <c r="L17" s="49">
        <v>4</v>
      </c>
      <c r="M17" s="49"/>
      <c r="N17" s="49">
        <v>4</v>
      </c>
      <c r="O17" s="49"/>
      <c r="P17" s="49">
        <v>20.5</v>
      </c>
      <c r="R17" s="49">
        <v>2</v>
      </c>
      <c r="S17" s="49">
        <v>1.5</v>
      </c>
      <c r="T17" s="49">
        <v>2</v>
      </c>
      <c r="U17" s="49">
        <v>1.5</v>
      </c>
      <c r="V17" s="49">
        <v>1.5</v>
      </c>
      <c r="W17" s="49">
        <v>4.5</v>
      </c>
      <c r="X17" s="49"/>
      <c r="Y17" s="49">
        <v>0.5</v>
      </c>
      <c r="Z17" s="49">
        <v>4.5</v>
      </c>
      <c r="AA17" s="49"/>
      <c r="AB17" s="49">
        <v>4.5</v>
      </c>
      <c r="AC17" s="49">
        <f t="shared" si="0"/>
        <v>22.5</v>
      </c>
      <c r="AE17" s="49">
        <v>1.5</v>
      </c>
      <c r="AF17" s="49">
        <v>1</v>
      </c>
      <c r="AG17" s="49">
        <v>1.5</v>
      </c>
      <c r="AH17" s="49">
        <v>2</v>
      </c>
      <c r="AI17" s="49">
        <v>1</v>
      </c>
      <c r="AJ17" s="49">
        <v>5</v>
      </c>
      <c r="AK17" s="49">
        <v>5</v>
      </c>
      <c r="AL17" s="49">
        <v>5</v>
      </c>
      <c r="AM17" s="49">
        <v>5</v>
      </c>
      <c r="AN17" s="49"/>
      <c r="AO17" s="49"/>
      <c r="AP17" s="49">
        <f t="shared" si="1"/>
        <v>27</v>
      </c>
      <c r="AQ17" s="44">
        <v>67</v>
      </c>
      <c r="AR17" s="62"/>
    </row>
    <row r="18" spans="2:44" ht="15.6" customHeight="1" x14ac:dyDescent="0.3">
      <c r="B18" s="59">
        <v>9</v>
      </c>
      <c r="C18" s="90">
        <v>170619882009</v>
      </c>
      <c r="D18" s="45" t="s">
        <v>70</v>
      </c>
      <c r="E18" s="60">
        <v>2</v>
      </c>
      <c r="F18" s="60">
        <v>1.5</v>
      </c>
      <c r="G18" s="49">
        <v>1.5</v>
      </c>
      <c r="H18" s="49">
        <v>2</v>
      </c>
      <c r="I18" s="49">
        <v>2</v>
      </c>
      <c r="J18" s="49"/>
      <c r="K18" s="49">
        <v>4</v>
      </c>
      <c r="L18" s="49">
        <v>4</v>
      </c>
      <c r="M18" s="49">
        <v>4</v>
      </c>
      <c r="N18" s="49">
        <v>4</v>
      </c>
      <c r="O18" s="49"/>
      <c r="P18" s="49">
        <v>25</v>
      </c>
      <c r="R18" s="49">
        <v>2</v>
      </c>
      <c r="S18" s="49">
        <v>1.5</v>
      </c>
      <c r="T18" s="49">
        <v>1.5</v>
      </c>
      <c r="U18" s="49">
        <v>1</v>
      </c>
      <c r="V18" s="49">
        <v>2</v>
      </c>
      <c r="W18" s="49">
        <v>1</v>
      </c>
      <c r="X18" s="49">
        <v>1.5</v>
      </c>
      <c r="Y18" s="49"/>
      <c r="Z18" s="49"/>
      <c r="AA18" s="49">
        <v>1</v>
      </c>
      <c r="AB18" s="49"/>
      <c r="AC18" s="49">
        <f t="shared" si="0"/>
        <v>11.5</v>
      </c>
      <c r="AE18" s="49">
        <v>1.5</v>
      </c>
      <c r="AF18" s="49">
        <v>0.5</v>
      </c>
      <c r="AG18" s="49">
        <v>2</v>
      </c>
      <c r="AH18" s="49">
        <v>2</v>
      </c>
      <c r="AI18" s="49">
        <v>1.5</v>
      </c>
      <c r="AJ18" s="49">
        <v>5</v>
      </c>
      <c r="AK18" s="49">
        <v>5</v>
      </c>
      <c r="AL18" s="49"/>
      <c r="AM18" s="49">
        <v>5</v>
      </c>
      <c r="AN18" s="49">
        <v>5</v>
      </c>
      <c r="AO18" s="49"/>
      <c r="AP18" s="49">
        <f t="shared" si="1"/>
        <v>27.5</v>
      </c>
      <c r="AQ18" s="44">
        <v>63</v>
      </c>
      <c r="AR18" s="62"/>
    </row>
    <row r="19" spans="2:44" ht="15.6" customHeight="1" x14ac:dyDescent="0.3">
      <c r="B19" s="59">
        <v>10</v>
      </c>
      <c r="C19" s="90">
        <v>170619882010</v>
      </c>
      <c r="D19" s="45" t="s">
        <v>71</v>
      </c>
      <c r="E19" s="60"/>
      <c r="F19" s="60"/>
      <c r="G19" s="49"/>
      <c r="H19" s="49"/>
      <c r="I19" s="49"/>
      <c r="J19" s="49"/>
      <c r="K19" s="49"/>
      <c r="L19" s="49"/>
      <c r="M19" s="49"/>
      <c r="N19" s="49"/>
      <c r="O19" s="49"/>
      <c r="P19" s="49"/>
      <c r="R19" s="49">
        <v>2</v>
      </c>
      <c r="S19" s="49">
        <v>2</v>
      </c>
      <c r="T19" s="49">
        <v>2</v>
      </c>
      <c r="U19" s="49">
        <v>2</v>
      </c>
      <c r="V19" s="49">
        <v>1.5</v>
      </c>
      <c r="W19" s="49">
        <v>1.5</v>
      </c>
      <c r="X19" s="49">
        <v>4</v>
      </c>
      <c r="Y19" s="49"/>
      <c r="Z19" s="49"/>
      <c r="AA19" s="49">
        <v>3.5</v>
      </c>
      <c r="AB19" s="49">
        <v>2.5</v>
      </c>
      <c r="AC19" s="49">
        <f t="shared" si="0"/>
        <v>21</v>
      </c>
      <c r="AE19" s="49">
        <v>2</v>
      </c>
      <c r="AF19" s="49">
        <v>2</v>
      </c>
      <c r="AG19" s="49">
        <v>2</v>
      </c>
      <c r="AH19" s="49">
        <v>2</v>
      </c>
      <c r="AI19" s="49">
        <v>1</v>
      </c>
      <c r="AJ19" s="49"/>
      <c r="AK19" s="49">
        <v>5</v>
      </c>
      <c r="AL19" s="49">
        <v>5</v>
      </c>
      <c r="AM19" s="49">
        <v>5</v>
      </c>
      <c r="AN19" s="49"/>
      <c r="AO19" s="49">
        <v>5</v>
      </c>
      <c r="AP19" s="49">
        <f t="shared" si="1"/>
        <v>29</v>
      </c>
      <c r="AQ19" s="44">
        <v>70</v>
      </c>
      <c r="AR19" s="62"/>
    </row>
    <row r="20" spans="2:44" ht="15.6" customHeight="1" x14ac:dyDescent="0.3">
      <c r="B20" s="59">
        <v>11</v>
      </c>
      <c r="C20" s="90">
        <v>170619882011</v>
      </c>
      <c r="D20" s="45" t="s">
        <v>72</v>
      </c>
      <c r="E20" s="60">
        <v>1</v>
      </c>
      <c r="F20" s="60">
        <v>2</v>
      </c>
      <c r="G20" s="49">
        <v>1</v>
      </c>
      <c r="H20" s="49">
        <v>2</v>
      </c>
      <c r="I20" s="49">
        <v>1</v>
      </c>
      <c r="J20" s="49"/>
      <c r="K20" s="49"/>
      <c r="L20" s="49">
        <v>3</v>
      </c>
      <c r="M20" s="49">
        <v>4</v>
      </c>
      <c r="N20" s="49">
        <v>3</v>
      </c>
      <c r="O20" s="49">
        <v>3</v>
      </c>
      <c r="P20" s="49">
        <v>17</v>
      </c>
      <c r="R20" s="49">
        <v>2</v>
      </c>
      <c r="S20" s="49">
        <v>1.5</v>
      </c>
      <c r="T20" s="49">
        <v>1.5</v>
      </c>
      <c r="U20" s="49">
        <v>1.5</v>
      </c>
      <c r="V20" s="49">
        <v>1.5</v>
      </c>
      <c r="W20" s="49">
        <v>3.5</v>
      </c>
      <c r="X20" s="49"/>
      <c r="Y20" s="49">
        <v>4</v>
      </c>
      <c r="Z20" s="49">
        <v>2.5</v>
      </c>
      <c r="AA20" s="49"/>
      <c r="AB20" s="49">
        <v>4</v>
      </c>
      <c r="AC20" s="49">
        <f t="shared" si="0"/>
        <v>22</v>
      </c>
      <c r="AE20" s="49">
        <v>1.5</v>
      </c>
      <c r="AF20" s="49">
        <v>0.5</v>
      </c>
      <c r="AG20" s="49">
        <v>1.5</v>
      </c>
      <c r="AH20" s="49">
        <v>1</v>
      </c>
      <c r="AI20" s="49">
        <v>2</v>
      </c>
      <c r="AJ20" s="49">
        <v>4.5</v>
      </c>
      <c r="AK20" s="49">
        <v>4.5</v>
      </c>
      <c r="AL20" s="49"/>
      <c r="AM20" s="49"/>
      <c r="AN20" s="49"/>
      <c r="AO20" s="49">
        <v>4.5</v>
      </c>
      <c r="AP20" s="49">
        <f t="shared" si="1"/>
        <v>20</v>
      </c>
      <c r="AQ20" s="44">
        <v>55</v>
      </c>
      <c r="AR20" s="62"/>
    </row>
    <row r="21" spans="2:44" ht="15.6" customHeight="1" x14ac:dyDescent="0.3">
      <c r="B21" s="59">
        <v>12</v>
      </c>
      <c r="C21" s="90">
        <v>170619882012</v>
      </c>
      <c r="D21" s="45" t="s">
        <v>73</v>
      </c>
      <c r="E21" s="60">
        <v>1</v>
      </c>
      <c r="F21" s="60">
        <v>1</v>
      </c>
      <c r="G21" s="49">
        <v>1.5</v>
      </c>
      <c r="H21" s="49">
        <v>1</v>
      </c>
      <c r="I21" s="49">
        <v>1</v>
      </c>
      <c r="J21" s="49"/>
      <c r="K21" s="49">
        <v>3</v>
      </c>
      <c r="L21" s="49">
        <v>3</v>
      </c>
      <c r="M21" s="49"/>
      <c r="N21" s="49">
        <v>3.5</v>
      </c>
      <c r="O21" s="49">
        <v>4</v>
      </c>
      <c r="P21" s="49">
        <v>18</v>
      </c>
      <c r="R21" s="49">
        <v>2</v>
      </c>
      <c r="S21" s="49">
        <v>1</v>
      </c>
      <c r="T21" s="49">
        <v>1</v>
      </c>
      <c r="U21" s="49">
        <v>1.5</v>
      </c>
      <c r="V21" s="49">
        <v>1</v>
      </c>
      <c r="W21" s="49">
        <v>4</v>
      </c>
      <c r="X21" s="49">
        <v>1.5</v>
      </c>
      <c r="Y21" s="49"/>
      <c r="Z21" s="49">
        <v>3.5</v>
      </c>
      <c r="AA21" s="49">
        <v>1.5</v>
      </c>
      <c r="AB21" s="49">
        <v>0.5</v>
      </c>
      <c r="AC21" s="49">
        <f t="shared" si="0"/>
        <v>17.5</v>
      </c>
      <c r="AE21" s="49">
        <v>1.5</v>
      </c>
      <c r="AF21" s="49">
        <v>0.5</v>
      </c>
      <c r="AG21" s="49">
        <v>1</v>
      </c>
      <c r="AH21" s="49">
        <v>2</v>
      </c>
      <c r="AI21" s="49">
        <v>0.5</v>
      </c>
      <c r="AJ21" s="49"/>
      <c r="AK21" s="49"/>
      <c r="AL21" s="49">
        <v>5</v>
      </c>
      <c r="AM21" s="49">
        <v>5</v>
      </c>
      <c r="AN21" s="49">
        <v>3.5</v>
      </c>
      <c r="AO21" s="49">
        <v>4</v>
      </c>
      <c r="AP21" s="49">
        <f t="shared" si="1"/>
        <v>23</v>
      </c>
      <c r="AQ21" s="44">
        <v>64</v>
      </c>
      <c r="AR21" s="62"/>
    </row>
    <row r="22" spans="2:44" ht="15.6" customHeight="1" x14ac:dyDescent="0.3">
      <c r="B22" s="59">
        <v>14</v>
      </c>
      <c r="C22" s="90">
        <v>170619882014</v>
      </c>
      <c r="D22" s="45" t="s">
        <v>74</v>
      </c>
      <c r="E22" s="60">
        <v>2</v>
      </c>
      <c r="F22" s="60">
        <v>2</v>
      </c>
      <c r="G22" s="49">
        <v>1.5</v>
      </c>
      <c r="H22" s="49">
        <v>2</v>
      </c>
      <c r="I22" s="49">
        <v>2</v>
      </c>
      <c r="J22" s="49">
        <v>4</v>
      </c>
      <c r="K22" s="49"/>
      <c r="L22" s="49">
        <v>4</v>
      </c>
      <c r="M22" s="49"/>
      <c r="N22" s="49">
        <v>4</v>
      </c>
      <c r="O22" s="49">
        <v>3</v>
      </c>
      <c r="P22" s="49">
        <v>25.5</v>
      </c>
      <c r="R22" s="49">
        <v>2</v>
      </c>
      <c r="S22" s="49">
        <v>2</v>
      </c>
      <c r="T22" s="49">
        <v>2</v>
      </c>
      <c r="U22" s="49">
        <v>1</v>
      </c>
      <c r="V22" s="49">
        <v>2</v>
      </c>
      <c r="W22" s="49"/>
      <c r="X22" s="49">
        <v>4.5</v>
      </c>
      <c r="Y22" s="49"/>
      <c r="Z22" s="49">
        <v>4</v>
      </c>
      <c r="AA22" s="49">
        <v>4.5</v>
      </c>
      <c r="AB22" s="49">
        <v>4.5</v>
      </c>
      <c r="AC22" s="49">
        <f t="shared" si="0"/>
        <v>26.5</v>
      </c>
      <c r="AE22" s="49">
        <v>2</v>
      </c>
      <c r="AF22" s="49">
        <v>2</v>
      </c>
      <c r="AG22" s="49">
        <v>1.5</v>
      </c>
      <c r="AH22" s="49">
        <v>2</v>
      </c>
      <c r="AI22" s="49">
        <v>1.5</v>
      </c>
      <c r="AJ22" s="49"/>
      <c r="AK22" s="49"/>
      <c r="AL22" s="49">
        <v>5</v>
      </c>
      <c r="AM22" s="49">
        <v>5</v>
      </c>
      <c r="AN22" s="49">
        <v>5</v>
      </c>
      <c r="AO22" s="49">
        <v>5</v>
      </c>
      <c r="AP22" s="49">
        <f t="shared" si="1"/>
        <v>29</v>
      </c>
      <c r="AQ22" s="44">
        <v>70</v>
      </c>
      <c r="AR22" s="62"/>
    </row>
    <row r="23" spans="2:44" ht="15.6" customHeight="1" x14ac:dyDescent="0.3">
      <c r="B23" s="59">
        <v>15</v>
      </c>
      <c r="C23" s="90">
        <v>170619882015</v>
      </c>
      <c r="D23" s="45" t="s">
        <v>75</v>
      </c>
      <c r="E23" s="60">
        <v>1.5</v>
      </c>
      <c r="F23" s="60">
        <v>0.5</v>
      </c>
      <c r="G23" s="49">
        <v>1</v>
      </c>
      <c r="H23" s="49">
        <v>1</v>
      </c>
      <c r="I23" s="49">
        <v>1.5</v>
      </c>
      <c r="J23" s="49"/>
      <c r="K23" s="49">
        <v>3.5</v>
      </c>
      <c r="L23" s="49">
        <v>3</v>
      </c>
      <c r="M23" s="49"/>
      <c r="N23" s="49">
        <v>3</v>
      </c>
      <c r="O23" s="49">
        <v>4</v>
      </c>
      <c r="P23" s="49">
        <v>18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>
        <f t="shared" si="0"/>
        <v>0</v>
      </c>
      <c r="AE23" s="49">
        <v>1.5</v>
      </c>
      <c r="AF23" s="49">
        <v>0.5</v>
      </c>
      <c r="AG23" s="49">
        <v>2</v>
      </c>
      <c r="AH23" s="49">
        <v>2</v>
      </c>
      <c r="AI23" s="49">
        <v>2</v>
      </c>
      <c r="AJ23" s="49">
        <v>5</v>
      </c>
      <c r="AK23" s="49">
        <v>5</v>
      </c>
      <c r="AL23" s="49">
        <v>5</v>
      </c>
      <c r="AM23" s="49">
        <v>5</v>
      </c>
      <c r="AN23" s="49"/>
      <c r="AO23" s="49"/>
      <c r="AP23" s="49">
        <f t="shared" si="1"/>
        <v>28</v>
      </c>
      <c r="AQ23" s="44">
        <v>62</v>
      </c>
      <c r="AR23" s="62"/>
    </row>
    <row r="24" spans="2:44" ht="15.6" customHeight="1" x14ac:dyDescent="0.3">
      <c r="B24" s="59">
        <v>16</v>
      </c>
      <c r="C24" s="90">
        <v>170619882016</v>
      </c>
      <c r="D24" s="45" t="s">
        <v>76</v>
      </c>
      <c r="E24" s="60">
        <v>2</v>
      </c>
      <c r="F24" s="60">
        <v>1.5</v>
      </c>
      <c r="G24" s="49">
        <v>1.5</v>
      </c>
      <c r="H24" s="49">
        <v>2</v>
      </c>
      <c r="I24" s="49">
        <v>1</v>
      </c>
      <c r="J24" s="49"/>
      <c r="K24" s="49">
        <v>3</v>
      </c>
      <c r="L24" s="49">
        <v>4</v>
      </c>
      <c r="M24" s="49"/>
      <c r="N24" s="49">
        <v>3</v>
      </c>
      <c r="O24" s="49"/>
      <c r="P24" s="49">
        <v>22</v>
      </c>
      <c r="R24" s="49">
        <v>2</v>
      </c>
      <c r="S24" s="49">
        <v>1.5</v>
      </c>
      <c r="T24" s="49">
        <v>1.5</v>
      </c>
      <c r="U24" s="49">
        <v>0</v>
      </c>
      <c r="V24" s="49">
        <v>0</v>
      </c>
      <c r="W24" s="49">
        <v>2.5</v>
      </c>
      <c r="X24" s="49">
        <v>0.5</v>
      </c>
      <c r="Y24" s="49"/>
      <c r="Z24" s="49">
        <v>2</v>
      </c>
      <c r="AA24" s="49"/>
      <c r="AB24" s="49">
        <v>0.5</v>
      </c>
      <c r="AC24" s="49">
        <f t="shared" si="0"/>
        <v>10.5</v>
      </c>
      <c r="AE24" s="49">
        <v>1.5</v>
      </c>
      <c r="AF24" s="49">
        <v>0.5</v>
      </c>
      <c r="AG24" s="49">
        <v>2</v>
      </c>
      <c r="AH24" s="49">
        <v>2</v>
      </c>
      <c r="AI24" s="49">
        <v>1</v>
      </c>
      <c r="AJ24" s="49">
        <v>5</v>
      </c>
      <c r="AK24" s="49">
        <v>5</v>
      </c>
      <c r="AL24" s="49">
        <v>5</v>
      </c>
      <c r="AM24" s="49">
        <v>5</v>
      </c>
      <c r="AN24" s="49"/>
      <c r="AO24" s="49"/>
      <c r="AP24" s="49">
        <f t="shared" si="1"/>
        <v>27</v>
      </c>
      <c r="AQ24" s="44">
        <v>71</v>
      </c>
      <c r="AR24" s="62"/>
    </row>
    <row r="25" spans="2:44" ht="15.6" customHeight="1" x14ac:dyDescent="0.3">
      <c r="B25" s="59">
        <v>17</v>
      </c>
      <c r="C25" s="90">
        <v>170619882017</v>
      </c>
      <c r="D25" s="45" t="s">
        <v>77</v>
      </c>
      <c r="E25" s="60">
        <v>1</v>
      </c>
      <c r="F25" s="60">
        <v>1.5</v>
      </c>
      <c r="G25" s="49">
        <v>1</v>
      </c>
      <c r="H25" s="49"/>
      <c r="I25" s="49">
        <v>1</v>
      </c>
      <c r="J25" s="49"/>
      <c r="K25" s="49">
        <v>4</v>
      </c>
      <c r="L25" s="49">
        <v>3</v>
      </c>
      <c r="M25" s="49">
        <v>3.5</v>
      </c>
      <c r="N25" s="49">
        <v>4</v>
      </c>
      <c r="O25" s="49">
        <v>4</v>
      </c>
      <c r="P25" s="49">
        <v>19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>
        <f t="shared" si="0"/>
        <v>0</v>
      </c>
      <c r="AE25" s="49">
        <v>1</v>
      </c>
      <c r="AF25" s="49">
        <v>2</v>
      </c>
      <c r="AG25" s="49">
        <v>2</v>
      </c>
      <c r="AH25" s="49">
        <v>2</v>
      </c>
      <c r="AI25" s="49">
        <v>2</v>
      </c>
      <c r="AJ25" s="49">
        <v>5</v>
      </c>
      <c r="AK25" s="49">
        <v>5</v>
      </c>
      <c r="AL25" s="49">
        <v>5</v>
      </c>
      <c r="AM25" s="49">
        <v>5</v>
      </c>
      <c r="AN25" s="49"/>
      <c r="AO25" s="49"/>
      <c r="AP25" s="49">
        <f t="shared" si="1"/>
        <v>29</v>
      </c>
      <c r="AQ25" s="44">
        <v>50</v>
      </c>
      <c r="AR25" s="62"/>
    </row>
    <row r="26" spans="2:44" ht="15.6" customHeight="1" x14ac:dyDescent="0.3">
      <c r="B26" s="59">
        <v>18</v>
      </c>
      <c r="C26" s="90">
        <v>170619882018</v>
      </c>
      <c r="D26" s="45" t="s">
        <v>78</v>
      </c>
      <c r="E26" s="60">
        <v>2</v>
      </c>
      <c r="F26" s="60">
        <v>1.5</v>
      </c>
      <c r="G26" s="49">
        <v>1.5</v>
      </c>
      <c r="H26" s="49">
        <v>2</v>
      </c>
      <c r="I26" s="49">
        <v>2</v>
      </c>
      <c r="J26" s="49">
        <v>4</v>
      </c>
      <c r="K26" s="49">
        <v>3</v>
      </c>
      <c r="L26" s="49">
        <v>4</v>
      </c>
      <c r="M26" s="49"/>
      <c r="N26" s="49"/>
      <c r="O26" s="49">
        <v>3.5</v>
      </c>
      <c r="P26" s="49">
        <v>24</v>
      </c>
      <c r="R26" s="49">
        <v>2</v>
      </c>
      <c r="S26" s="49">
        <v>1.5</v>
      </c>
      <c r="T26" s="49">
        <v>2</v>
      </c>
      <c r="U26" s="49">
        <v>2</v>
      </c>
      <c r="V26" s="49">
        <v>2</v>
      </c>
      <c r="W26" s="49"/>
      <c r="X26" s="49">
        <v>4.5</v>
      </c>
      <c r="Y26" s="49"/>
      <c r="Z26" s="49">
        <v>4</v>
      </c>
      <c r="AA26" s="49">
        <v>5</v>
      </c>
      <c r="AB26" s="49">
        <v>5</v>
      </c>
      <c r="AC26" s="49">
        <f t="shared" si="0"/>
        <v>28</v>
      </c>
      <c r="AE26" s="49">
        <v>2</v>
      </c>
      <c r="AF26" s="49">
        <v>2</v>
      </c>
      <c r="AG26" s="49">
        <v>2</v>
      </c>
      <c r="AH26" s="49">
        <v>2</v>
      </c>
      <c r="AI26" s="49">
        <v>2</v>
      </c>
      <c r="AJ26" s="49">
        <v>5</v>
      </c>
      <c r="AK26" s="49">
        <v>5</v>
      </c>
      <c r="AL26" s="49"/>
      <c r="AM26" s="49">
        <v>4</v>
      </c>
      <c r="AN26" s="49"/>
      <c r="AO26" s="49">
        <v>5</v>
      </c>
      <c r="AP26" s="49">
        <f t="shared" si="1"/>
        <v>29</v>
      </c>
      <c r="AQ26" s="44">
        <v>78</v>
      </c>
      <c r="AR26" s="62"/>
    </row>
    <row r="27" spans="2:44" ht="15.6" customHeight="1" x14ac:dyDescent="0.3">
      <c r="B27" s="59">
        <v>19</v>
      </c>
      <c r="C27" s="90">
        <v>170619882019</v>
      </c>
      <c r="D27" s="45" t="s">
        <v>79</v>
      </c>
      <c r="E27" s="60">
        <v>2</v>
      </c>
      <c r="F27" s="60">
        <v>1</v>
      </c>
      <c r="G27" s="49">
        <v>1</v>
      </c>
      <c r="H27" s="49">
        <v>1.5</v>
      </c>
      <c r="I27" s="49">
        <v>1.5</v>
      </c>
      <c r="J27" s="49"/>
      <c r="K27" s="49">
        <v>4</v>
      </c>
      <c r="L27" s="49">
        <v>3.5</v>
      </c>
      <c r="M27" s="49"/>
      <c r="N27" s="49"/>
      <c r="O27" s="49">
        <v>3.5</v>
      </c>
      <c r="P27" s="49">
        <v>18</v>
      </c>
      <c r="R27" s="49">
        <v>2</v>
      </c>
      <c r="S27" s="49">
        <v>1.5</v>
      </c>
      <c r="T27" s="49">
        <v>2</v>
      </c>
      <c r="U27" s="49">
        <v>2</v>
      </c>
      <c r="V27" s="49">
        <v>1.5</v>
      </c>
      <c r="W27" s="49">
        <v>2</v>
      </c>
      <c r="X27" s="49">
        <v>3.5</v>
      </c>
      <c r="Y27" s="49"/>
      <c r="Z27" s="49"/>
      <c r="AA27" s="49">
        <v>4.5</v>
      </c>
      <c r="AB27" s="49">
        <v>2.5</v>
      </c>
      <c r="AC27" s="49">
        <f t="shared" si="0"/>
        <v>21.5</v>
      </c>
      <c r="AE27" s="49">
        <v>2</v>
      </c>
      <c r="AF27" s="49">
        <v>0.5</v>
      </c>
      <c r="AG27" s="49">
        <v>2</v>
      </c>
      <c r="AH27" s="49">
        <v>2</v>
      </c>
      <c r="AI27" s="49">
        <v>2</v>
      </c>
      <c r="AJ27" s="49">
        <v>4.5</v>
      </c>
      <c r="AK27" s="49">
        <v>5</v>
      </c>
      <c r="AL27" s="49">
        <v>5</v>
      </c>
      <c r="AM27" s="49"/>
      <c r="AN27" s="49">
        <v>5</v>
      </c>
      <c r="AO27" s="49"/>
      <c r="AP27" s="49">
        <f t="shared" si="1"/>
        <v>28</v>
      </c>
      <c r="AQ27" s="44">
        <v>74</v>
      </c>
      <c r="AR27" s="62"/>
    </row>
    <row r="28" spans="2:44" ht="15.6" customHeight="1" x14ac:dyDescent="0.3">
      <c r="B28" s="59">
        <v>20</v>
      </c>
      <c r="C28" s="90">
        <v>170619882020</v>
      </c>
      <c r="D28" s="45" t="s">
        <v>80</v>
      </c>
      <c r="E28" s="60">
        <v>1</v>
      </c>
      <c r="F28" s="60">
        <v>1.5</v>
      </c>
      <c r="G28" s="49">
        <v>1</v>
      </c>
      <c r="H28" s="49">
        <v>1.5</v>
      </c>
      <c r="I28" s="49">
        <v>1.5</v>
      </c>
      <c r="J28" s="49"/>
      <c r="K28" s="49">
        <v>4</v>
      </c>
      <c r="L28" s="49">
        <v>4</v>
      </c>
      <c r="M28" s="49">
        <v>3.5</v>
      </c>
      <c r="N28" s="49">
        <v>3.5</v>
      </c>
      <c r="O28" s="49"/>
      <c r="P28" s="49">
        <v>21.5</v>
      </c>
      <c r="R28" s="49">
        <v>2</v>
      </c>
      <c r="S28" s="49">
        <v>1.5</v>
      </c>
      <c r="T28" s="49">
        <v>1.5</v>
      </c>
      <c r="U28" s="49"/>
      <c r="V28" s="49">
        <v>1.5</v>
      </c>
      <c r="W28" s="49">
        <v>2.5</v>
      </c>
      <c r="X28" s="49">
        <v>5</v>
      </c>
      <c r="Y28" s="49"/>
      <c r="Z28" s="49"/>
      <c r="AA28" s="49">
        <v>4</v>
      </c>
      <c r="AB28" s="49">
        <v>2</v>
      </c>
      <c r="AC28" s="49">
        <f t="shared" si="0"/>
        <v>20</v>
      </c>
      <c r="AE28" s="49">
        <v>2</v>
      </c>
      <c r="AF28" s="49">
        <v>1.5</v>
      </c>
      <c r="AG28" s="49">
        <v>2</v>
      </c>
      <c r="AH28" s="49">
        <v>2</v>
      </c>
      <c r="AI28" s="49">
        <v>2</v>
      </c>
      <c r="AJ28" s="49">
        <v>4</v>
      </c>
      <c r="AK28" s="49">
        <v>4</v>
      </c>
      <c r="AL28" s="49">
        <v>3</v>
      </c>
      <c r="AM28" s="49"/>
      <c r="AN28" s="49">
        <v>3.5</v>
      </c>
      <c r="AO28" s="49"/>
      <c r="AP28" s="49">
        <f t="shared" si="1"/>
        <v>24</v>
      </c>
      <c r="AQ28" s="44">
        <v>59</v>
      </c>
      <c r="AR28" s="62"/>
    </row>
    <row r="29" spans="2:44" x14ac:dyDescent="0.3">
      <c r="B29" s="59">
        <v>21</v>
      </c>
      <c r="C29" s="90">
        <v>170619882021</v>
      </c>
      <c r="D29" s="45" t="s">
        <v>81</v>
      </c>
      <c r="E29" s="49">
        <v>1.5</v>
      </c>
      <c r="F29" s="49">
        <v>2</v>
      </c>
      <c r="G29" s="49">
        <v>1</v>
      </c>
      <c r="H29" s="49">
        <v>2</v>
      </c>
      <c r="I29" s="49"/>
      <c r="J29" s="49"/>
      <c r="K29" s="49">
        <v>3</v>
      </c>
      <c r="L29" s="49">
        <v>3.5</v>
      </c>
      <c r="M29" s="49">
        <v>4</v>
      </c>
      <c r="N29" s="49">
        <v>3</v>
      </c>
      <c r="O29" s="49"/>
      <c r="P29" s="49">
        <v>20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>
        <f t="shared" si="0"/>
        <v>0</v>
      </c>
      <c r="AE29" s="49">
        <v>1.5</v>
      </c>
      <c r="AF29" s="49">
        <v>0</v>
      </c>
      <c r="AG29" s="49">
        <v>2</v>
      </c>
      <c r="AH29" s="49">
        <v>2</v>
      </c>
      <c r="AI29" s="49">
        <v>2</v>
      </c>
      <c r="AJ29" s="49">
        <v>5</v>
      </c>
      <c r="AK29" s="49">
        <v>5</v>
      </c>
      <c r="AL29" s="49"/>
      <c r="AM29" s="49"/>
      <c r="AN29" s="49">
        <v>4.5</v>
      </c>
      <c r="AO29" s="49">
        <v>4.5</v>
      </c>
      <c r="AP29" s="49">
        <f t="shared" si="1"/>
        <v>26.5</v>
      </c>
      <c r="AQ29" s="44">
        <v>72</v>
      </c>
      <c r="AR29" s="62"/>
    </row>
    <row r="30" spans="2:44" x14ac:dyDescent="0.3">
      <c r="B30" s="59">
        <v>22</v>
      </c>
      <c r="C30" s="90">
        <v>170619882022</v>
      </c>
      <c r="D30" s="45" t="s">
        <v>82</v>
      </c>
      <c r="E30" s="49">
        <v>1</v>
      </c>
      <c r="F30" s="49">
        <v>0.5</v>
      </c>
      <c r="G30" s="49"/>
      <c r="H30" s="49">
        <v>2</v>
      </c>
      <c r="I30" s="49">
        <v>1</v>
      </c>
      <c r="J30" s="49"/>
      <c r="K30" s="49"/>
      <c r="L30" s="49">
        <v>3.5</v>
      </c>
      <c r="M30" s="49">
        <v>3</v>
      </c>
      <c r="N30" s="49">
        <v>3</v>
      </c>
      <c r="O30" s="49"/>
      <c r="P30" s="49">
        <v>16</v>
      </c>
      <c r="R30" s="49">
        <v>1</v>
      </c>
      <c r="S30" s="49">
        <v>1.5</v>
      </c>
      <c r="T30" s="49">
        <v>2</v>
      </c>
      <c r="U30" s="49">
        <v>1.5</v>
      </c>
      <c r="V30" s="49">
        <v>1</v>
      </c>
      <c r="W30" s="49">
        <v>0.5</v>
      </c>
      <c r="X30" s="49">
        <v>4</v>
      </c>
      <c r="Y30" s="49"/>
      <c r="Z30" s="49"/>
      <c r="AA30" s="49">
        <v>1</v>
      </c>
      <c r="AB30" s="49">
        <v>1.5</v>
      </c>
      <c r="AC30" s="49">
        <f t="shared" si="0"/>
        <v>14</v>
      </c>
      <c r="AE30" s="49">
        <v>1.5</v>
      </c>
      <c r="AF30" s="49">
        <v>2</v>
      </c>
      <c r="AG30" s="49">
        <v>2</v>
      </c>
      <c r="AH30" s="49">
        <v>2</v>
      </c>
      <c r="AI30" s="49">
        <v>1</v>
      </c>
      <c r="AJ30" s="49">
        <v>5</v>
      </c>
      <c r="AK30" s="49"/>
      <c r="AL30" s="49">
        <v>4.5</v>
      </c>
      <c r="AM30" s="49"/>
      <c r="AN30" s="49">
        <v>4</v>
      </c>
      <c r="AO30" s="49">
        <v>4.5</v>
      </c>
      <c r="AP30" s="49">
        <f t="shared" si="1"/>
        <v>26.5</v>
      </c>
      <c r="AQ30" s="44">
        <v>59</v>
      </c>
      <c r="AR30" s="62"/>
    </row>
    <row r="31" spans="2:44" x14ac:dyDescent="0.3">
      <c r="B31" s="59">
        <v>23</v>
      </c>
      <c r="C31" s="90">
        <v>170619882023</v>
      </c>
      <c r="D31" s="45" t="s">
        <v>83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R31" s="49">
        <v>1.5</v>
      </c>
      <c r="S31" s="49">
        <v>2</v>
      </c>
      <c r="T31" s="49">
        <v>1.5</v>
      </c>
      <c r="U31" s="49">
        <v>1.5</v>
      </c>
      <c r="V31" s="49">
        <v>0.5</v>
      </c>
      <c r="W31" s="49">
        <v>0.5</v>
      </c>
      <c r="X31" s="49"/>
      <c r="Y31" s="49"/>
      <c r="Z31" s="49">
        <v>2</v>
      </c>
      <c r="AA31" s="49">
        <v>3.5</v>
      </c>
      <c r="AB31" s="49">
        <v>4.5</v>
      </c>
      <c r="AC31" s="49">
        <f t="shared" si="0"/>
        <v>17.5</v>
      </c>
      <c r="AE31" s="49">
        <v>1.5</v>
      </c>
      <c r="AF31" s="49">
        <v>2</v>
      </c>
      <c r="AG31" s="49">
        <v>0.5</v>
      </c>
      <c r="AH31" s="49">
        <v>2</v>
      </c>
      <c r="AI31" s="49">
        <v>0.5</v>
      </c>
      <c r="AJ31" s="49">
        <v>5</v>
      </c>
      <c r="AK31" s="49">
        <v>5</v>
      </c>
      <c r="AL31" s="49">
        <v>4.5</v>
      </c>
      <c r="AM31" s="49"/>
      <c r="AN31" s="49"/>
      <c r="AO31" s="49"/>
      <c r="AP31" s="49">
        <f t="shared" si="1"/>
        <v>21</v>
      </c>
      <c r="AQ31" s="44">
        <v>63</v>
      </c>
      <c r="AR31" s="62"/>
    </row>
    <row r="32" spans="2:44" x14ac:dyDescent="0.3">
      <c r="B32" s="59">
        <v>24</v>
      </c>
      <c r="C32" s="90">
        <v>170619882024</v>
      </c>
      <c r="D32" s="45" t="s">
        <v>84</v>
      </c>
      <c r="E32" s="49">
        <v>1</v>
      </c>
      <c r="F32" s="49">
        <v>1</v>
      </c>
      <c r="G32" s="49">
        <v>1.5</v>
      </c>
      <c r="H32" s="49">
        <v>2</v>
      </c>
      <c r="I32" s="49">
        <v>2</v>
      </c>
      <c r="J32" s="49"/>
      <c r="K32" s="49"/>
      <c r="L32" s="49">
        <v>3.5</v>
      </c>
      <c r="M32" s="49">
        <v>4</v>
      </c>
      <c r="N32" s="49">
        <v>4</v>
      </c>
      <c r="O32" s="49">
        <v>2</v>
      </c>
      <c r="P32" s="49">
        <v>23</v>
      </c>
      <c r="R32" s="49">
        <v>2</v>
      </c>
      <c r="S32" s="49">
        <v>1.5</v>
      </c>
      <c r="T32" s="49">
        <v>2</v>
      </c>
      <c r="U32" s="49">
        <v>1.5</v>
      </c>
      <c r="V32" s="49">
        <v>1.5</v>
      </c>
      <c r="W32" s="49">
        <v>4.5</v>
      </c>
      <c r="X32" s="49"/>
      <c r="Y32" s="49"/>
      <c r="Z32" s="49">
        <v>4</v>
      </c>
      <c r="AA32" s="49">
        <v>3.5</v>
      </c>
      <c r="AB32" s="49">
        <v>2.5</v>
      </c>
      <c r="AC32" s="49">
        <f t="shared" si="0"/>
        <v>23</v>
      </c>
      <c r="AE32" s="49">
        <v>1.5</v>
      </c>
      <c r="AF32" s="49">
        <v>0.5</v>
      </c>
      <c r="AG32" s="49">
        <v>2</v>
      </c>
      <c r="AH32" s="49">
        <v>2</v>
      </c>
      <c r="AI32" s="49">
        <v>0.5</v>
      </c>
      <c r="AJ32" s="49">
        <v>5</v>
      </c>
      <c r="AK32" s="49">
        <v>5</v>
      </c>
      <c r="AL32" s="49"/>
      <c r="AM32" s="49">
        <v>5</v>
      </c>
      <c r="AN32" s="49">
        <v>5</v>
      </c>
      <c r="AO32" s="49"/>
      <c r="AP32" s="49">
        <f t="shared" si="1"/>
        <v>26.5</v>
      </c>
      <c r="AQ32" s="44">
        <v>80</v>
      </c>
      <c r="AR32" s="62"/>
    </row>
    <row r="33" spans="2:44" x14ac:dyDescent="0.3">
      <c r="B33" s="59">
        <v>25</v>
      </c>
      <c r="C33" s="90">
        <v>170619882025</v>
      </c>
      <c r="D33" s="45" t="s">
        <v>85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R33" s="49">
        <v>2</v>
      </c>
      <c r="S33" s="49">
        <v>2</v>
      </c>
      <c r="T33" s="49">
        <v>1.5</v>
      </c>
      <c r="U33" s="49">
        <v>1.5</v>
      </c>
      <c r="V33" s="49"/>
      <c r="W33" s="49">
        <v>3.5</v>
      </c>
      <c r="X33" s="49">
        <v>4</v>
      </c>
      <c r="Y33" s="49"/>
      <c r="Z33" s="49"/>
      <c r="AA33" s="49">
        <v>3.5</v>
      </c>
      <c r="AB33" s="49">
        <v>2</v>
      </c>
      <c r="AC33" s="49">
        <f t="shared" si="0"/>
        <v>20</v>
      </c>
      <c r="AE33" s="49">
        <v>2</v>
      </c>
      <c r="AF33" s="49">
        <v>2</v>
      </c>
      <c r="AG33" s="49">
        <v>2</v>
      </c>
      <c r="AH33" s="49">
        <v>2</v>
      </c>
      <c r="AI33" s="49">
        <v>2</v>
      </c>
      <c r="AJ33" s="49"/>
      <c r="AK33" s="49">
        <v>3.5</v>
      </c>
      <c r="AL33" s="49">
        <v>4</v>
      </c>
      <c r="AM33" s="49">
        <v>3</v>
      </c>
      <c r="AN33" s="49"/>
      <c r="AO33" s="49">
        <v>4.5</v>
      </c>
      <c r="AP33" s="49">
        <f t="shared" si="1"/>
        <v>25</v>
      </c>
      <c r="AQ33" s="44">
        <v>79</v>
      </c>
      <c r="AR33" s="62"/>
    </row>
    <row r="34" spans="2:44" x14ac:dyDescent="0.3">
      <c r="B34" s="59">
        <v>26</v>
      </c>
      <c r="C34" s="90">
        <v>170619882026</v>
      </c>
      <c r="D34" s="45" t="s">
        <v>86</v>
      </c>
      <c r="E34" s="49">
        <v>1.5</v>
      </c>
      <c r="F34" s="49">
        <v>2</v>
      </c>
      <c r="G34" s="49">
        <v>1.5</v>
      </c>
      <c r="H34" s="49">
        <v>2</v>
      </c>
      <c r="I34" s="49">
        <v>1</v>
      </c>
      <c r="J34" s="49">
        <v>3</v>
      </c>
      <c r="K34" s="49">
        <v>4</v>
      </c>
      <c r="L34" s="49">
        <v>3</v>
      </c>
      <c r="M34" s="49">
        <v>4</v>
      </c>
      <c r="N34" s="49"/>
      <c r="O34" s="49"/>
      <c r="P34" s="49">
        <v>22</v>
      </c>
      <c r="R34" s="49">
        <v>1.5</v>
      </c>
      <c r="S34" s="49">
        <v>1.5</v>
      </c>
      <c r="T34" s="49">
        <v>2</v>
      </c>
      <c r="U34" s="49">
        <v>2</v>
      </c>
      <c r="V34" s="49">
        <v>2</v>
      </c>
      <c r="W34" s="49"/>
      <c r="X34" s="49">
        <v>5</v>
      </c>
      <c r="Y34" s="49"/>
      <c r="Z34" s="49">
        <v>4.5</v>
      </c>
      <c r="AA34" s="49">
        <v>4.5</v>
      </c>
      <c r="AB34" s="49">
        <v>3</v>
      </c>
      <c r="AC34" s="49">
        <f t="shared" si="0"/>
        <v>26</v>
      </c>
      <c r="AE34" s="49">
        <v>2</v>
      </c>
      <c r="AF34" s="49">
        <v>2</v>
      </c>
      <c r="AG34" s="49">
        <v>1.5</v>
      </c>
      <c r="AH34" s="49">
        <v>2</v>
      </c>
      <c r="AI34" s="49">
        <v>1.5</v>
      </c>
      <c r="AJ34" s="49">
        <v>5</v>
      </c>
      <c r="AK34" s="49">
        <v>5</v>
      </c>
      <c r="AL34" s="49">
        <v>5</v>
      </c>
      <c r="AM34" s="49">
        <v>5</v>
      </c>
      <c r="AN34" s="49"/>
      <c r="AO34" s="49"/>
      <c r="AP34" s="49">
        <f t="shared" si="1"/>
        <v>29</v>
      </c>
      <c r="AQ34" s="44">
        <v>72</v>
      </c>
      <c r="AR34" s="62"/>
    </row>
    <row r="35" spans="2:44" x14ac:dyDescent="0.3">
      <c r="B35" s="59">
        <v>27</v>
      </c>
      <c r="C35" s="90">
        <v>170619882027</v>
      </c>
      <c r="D35" s="45" t="s">
        <v>87</v>
      </c>
      <c r="E35" s="49">
        <v>1.5</v>
      </c>
      <c r="F35" s="49">
        <v>1.5</v>
      </c>
      <c r="G35" s="49">
        <v>1</v>
      </c>
      <c r="H35" s="49">
        <v>2</v>
      </c>
      <c r="I35" s="49">
        <v>1</v>
      </c>
      <c r="J35" s="49"/>
      <c r="K35" s="49">
        <v>4</v>
      </c>
      <c r="L35" s="49">
        <v>4</v>
      </c>
      <c r="M35" s="49">
        <v>4</v>
      </c>
      <c r="N35" s="49">
        <v>3</v>
      </c>
      <c r="O35" s="49"/>
      <c r="P35" s="49">
        <v>22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>
        <f t="shared" si="0"/>
        <v>0</v>
      </c>
      <c r="AE35" s="49">
        <v>2</v>
      </c>
      <c r="AF35" s="49">
        <v>2</v>
      </c>
      <c r="AG35" s="49">
        <v>2</v>
      </c>
      <c r="AH35" s="49">
        <v>2</v>
      </c>
      <c r="AI35" s="49">
        <v>2</v>
      </c>
      <c r="AJ35" s="49"/>
      <c r="AK35" s="49">
        <v>5</v>
      </c>
      <c r="AL35" s="49">
        <v>5</v>
      </c>
      <c r="AM35" s="49">
        <v>5</v>
      </c>
      <c r="AN35" s="49">
        <v>4</v>
      </c>
      <c r="AO35" s="49"/>
      <c r="AP35" s="49">
        <f t="shared" si="1"/>
        <v>29</v>
      </c>
      <c r="AQ35" s="44">
        <v>75</v>
      </c>
      <c r="AR35" s="62"/>
    </row>
    <row r="36" spans="2:44" x14ac:dyDescent="0.3">
      <c r="B36" s="59">
        <v>28</v>
      </c>
      <c r="C36" s="90">
        <v>170619882028</v>
      </c>
      <c r="D36" s="45" t="s">
        <v>88</v>
      </c>
      <c r="E36" s="49">
        <v>1.5</v>
      </c>
      <c r="F36" s="49">
        <v>2</v>
      </c>
      <c r="G36" s="49">
        <v>1.5</v>
      </c>
      <c r="H36" s="49">
        <v>2</v>
      </c>
      <c r="I36" s="49">
        <v>1.5</v>
      </c>
      <c r="J36" s="49"/>
      <c r="K36" s="49">
        <v>3.5</v>
      </c>
      <c r="L36" s="49">
        <v>4</v>
      </c>
      <c r="M36" s="49"/>
      <c r="N36" s="49"/>
      <c r="O36" s="49">
        <v>4</v>
      </c>
      <c r="P36" s="49">
        <v>20</v>
      </c>
      <c r="R36" s="49">
        <v>2</v>
      </c>
      <c r="S36" s="49">
        <v>1.5</v>
      </c>
      <c r="T36" s="49">
        <v>1.5</v>
      </c>
      <c r="U36" s="49">
        <v>2</v>
      </c>
      <c r="V36" s="49">
        <v>1.5</v>
      </c>
      <c r="W36" s="49"/>
      <c r="X36" s="49">
        <v>4</v>
      </c>
      <c r="Y36" s="49"/>
      <c r="Z36" s="49"/>
      <c r="AA36" s="49">
        <v>3.5</v>
      </c>
      <c r="AB36" s="49">
        <v>5</v>
      </c>
      <c r="AC36" s="49">
        <f t="shared" si="0"/>
        <v>21</v>
      </c>
      <c r="AE36" s="49">
        <v>1.5</v>
      </c>
      <c r="AF36" s="49">
        <v>0.5</v>
      </c>
      <c r="AG36" s="49">
        <v>2</v>
      </c>
      <c r="AH36" s="49">
        <v>2</v>
      </c>
      <c r="AI36" s="49">
        <v>2</v>
      </c>
      <c r="AJ36" s="49">
        <v>5</v>
      </c>
      <c r="AK36" s="49">
        <v>5</v>
      </c>
      <c r="AL36" s="49">
        <v>5</v>
      </c>
      <c r="AM36" s="49"/>
      <c r="AN36" s="49"/>
      <c r="AO36" s="49">
        <v>5</v>
      </c>
      <c r="AP36" s="49">
        <f t="shared" si="1"/>
        <v>28</v>
      </c>
      <c r="AQ36" s="44">
        <v>72</v>
      </c>
      <c r="AR36" s="62"/>
    </row>
    <row r="37" spans="2:44" x14ac:dyDescent="0.3">
      <c r="B37" s="59">
        <v>29</v>
      </c>
      <c r="C37" s="90">
        <v>170619882029</v>
      </c>
      <c r="D37" s="45" t="s">
        <v>89</v>
      </c>
      <c r="E37" s="49"/>
      <c r="F37" s="49"/>
      <c r="G37" s="49"/>
      <c r="H37" s="49"/>
      <c r="I37" s="49"/>
      <c r="J37" s="49"/>
      <c r="K37" s="49">
        <v>3.5</v>
      </c>
      <c r="L37" s="49"/>
      <c r="M37" s="49"/>
      <c r="N37" s="49"/>
      <c r="O37" s="49"/>
      <c r="P37" s="49"/>
      <c r="R37" s="49">
        <v>2</v>
      </c>
      <c r="S37" s="49">
        <v>1.5</v>
      </c>
      <c r="T37" s="49">
        <v>2</v>
      </c>
      <c r="U37" s="49">
        <v>2</v>
      </c>
      <c r="V37" s="49">
        <v>1.5</v>
      </c>
      <c r="W37" s="49">
        <v>4</v>
      </c>
      <c r="X37" s="49"/>
      <c r="Y37" s="49"/>
      <c r="Z37" s="49">
        <v>4</v>
      </c>
      <c r="AA37" s="49">
        <v>3</v>
      </c>
      <c r="AB37" s="49">
        <v>2.5</v>
      </c>
      <c r="AC37" s="49">
        <f t="shared" si="0"/>
        <v>22.5</v>
      </c>
      <c r="AE37" s="49">
        <v>2</v>
      </c>
      <c r="AF37" s="49">
        <v>2</v>
      </c>
      <c r="AG37" s="49">
        <v>1</v>
      </c>
      <c r="AH37" s="49">
        <v>2</v>
      </c>
      <c r="AI37" s="49">
        <v>1.5</v>
      </c>
      <c r="AJ37" s="49">
        <v>5</v>
      </c>
      <c r="AK37" s="49"/>
      <c r="AL37" s="49">
        <v>5</v>
      </c>
      <c r="AM37" s="49">
        <v>5</v>
      </c>
      <c r="AN37" s="49"/>
      <c r="AO37" s="49">
        <v>3.5</v>
      </c>
      <c r="AP37" s="49">
        <f t="shared" si="1"/>
        <v>27</v>
      </c>
      <c r="AQ37" s="44">
        <v>84</v>
      </c>
      <c r="AR37" s="62"/>
    </row>
    <row r="38" spans="2:44" x14ac:dyDescent="0.3">
      <c r="B38" s="59">
        <v>30</v>
      </c>
      <c r="C38" s="90">
        <v>170619882030</v>
      </c>
      <c r="D38" s="45" t="s">
        <v>90</v>
      </c>
      <c r="E38" s="49">
        <v>1</v>
      </c>
      <c r="F38" s="49">
        <v>2</v>
      </c>
      <c r="G38" s="49">
        <v>1</v>
      </c>
      <c r="H38" s="49">
        <v>2</v>
      </c>
      <c r="I38" s="49">
        <v>2</v>
      </c>
      <c r="J38" s="49"/>
      <c r="K38" s="49"/>
      <c r="L38" s="49">
        <v>3</v>
      </c>
      <c r="M38" s="49">
        <v>4</v>
      </c>
      <c r="N38" s="49"/>
      <c r="O38" s="49">
        <v>3</v>
      </c>
      <c r="P38" s="49">
        <v>21.5</v>
      </c>
      <c r="R38" s="49">
        <v>2</v>
      </c>
      <c r="S38" s="49">
        <v>1.5</v>
      </c>
      <c r="T38" s="49">
        <v>1.5</v>
      </c>
      <c r="U38" s="49">
        <v>1.5</v>
      </c>
      <c r="V38" s="49">
        <v>1.5</v>
      </c>
      <c r="W38" s="49"/>
      <c r="X38" s="49">
        <v>1</v>
      </c>
      <c r="Y38" s="49"/>
      <c r="Z38" s="49"/>
      <c r="AA38" s="49">
        <v>3.5</v>
      </c>
      <c r="AB38" s="49">
        <v>1</v>
      </c>
      <c r="AC38" s="49">
        <f t="shared" si="0"/>
        <v>13.5</v>
      </c>
      <c r="AE38" s="49">
        <v>2</v>
      </c>
      <c r="AF38" s="49">
        <v>2</v>
      </c>
      <c r="AG38" s="49">
        <v>2</v>
      </c>
      <c r="AH38" s="49">
        <v>2</v>
      </c>
      <c r="AI38" s="49">
        <v>2</v>
      </c>
      <c r="AJ38" s="49">
        <v>5</v>
      </c>
      <c r="AK38" s="49">
        <v>5</v>
      </c>
      <c r="AL38" s="49"/>
      <c r="AM38" s="49">
        <v>5</v>
      </c>
      <c r="AN38" s="49"/>
      <c r="AO38" s="49">
        <v>4</v>
      </c>
      <c r="AP38" s="49">
        <f t="shared" si="1"/>
        <v>29</v>
      </c>
      <c r="AQ38" s="44">
        <v>79</v>
      </c>
      <c r="AR38" s="62"/>
    </row>
    <row r="39" spans="2:44" x14ac:dyDescent="0.3">
      <c r="B39" s="64"/>
      <c r="C39" s="64"/>
      <c r="D39" s="65"/>
      <c r="E39" s="5">
        <f t="shared" ref="E39:O39" si="2">AVERAGE(E10:E38)</f>
        <v>1.56</v>
      </c>
      <c r="F39" s="5">
        <f t="shared" si="2"/>
        <v>1.46</v>
      </c>
      <c r="G39" s="5">
        <f t="shared" si="2"/>
        <v>1.2708333333333333</v>
      </c>
      <c r="H39" s="5">
        <f t="shared" si="2"/>
        <v>1.7916666666666667</v>
      </c>
      <c r="I39" s="5">
        <f t="shared" si="2"/>
        <v>1.4375</v>
      </c>
      <c r="J39" s="5">
        <f t="shared" si="2"/>
        <v>3.6</v>
      </c>
      <c r="K39" s="5">
        <f t="shared" si="2"/>
        <v>3.6428571428571428</v>
      </c>
      <c r="L39" s="5">
        <f t="shared" si="2"/>
        <v>3.5833333333333335</v>
      </c>
      <c r="M39" s="5">
        <f t="shared" si="2"/>
        <v>3.7307692307692308</v>
      </c>
      <c r="N39" s="5">
        <f t="shared" si="2"/>
        <v>3.5</v>
      </c>
      <c r="O39" s="5">
        <f t="shared" si="2"/>
        <v>3.6</v>
      </c>
      <c r="R39" s="5">
        <f t="shared" ref="R39:AB39" si="3">AVERAGE(R10:R38)</f>
        <v>1.9130434782608696</v>
      </c>
      <c r="S39" s="5">
        <f t="shared" si="3"/>
        <v>1.5652173913043479</v>
      </c>
      <c r="T39" s="5">
        <f t="shared" si="3"/>
        <v>1.6956521739130435</v>
      </c>
      <c r="U39" s="5">
        <f t="shared" si="3"/>
        <v>1.5909090909090908</v>
      </c>
      <c r="V39" s="5">
        <f t="shared" si="3"/>
        <v>1.4545454545454546</v>
      </c>
      <c r="W39" s="5">
        <f t="shared" si="3"/>
        <v>2.9411764705882355</v>
      </c>
      <c r="X39" s="5">
        <f t="shared" si="3"/>
        <v>3.4666666666666668</v>
      </c>
      <c r="Y39" s="5">
        <f t="shared" si="3"/>
        <v>3.2</v>
      </c>
      <c r="Z39" s="5">
        <f t="shared" si="3"/>
        <v>3.75</v>
      </c>
      <c r="AA39" s="5">
        <f t="shared" si="3"/>
        <v>3.4736842105263159</v>
      </c>
      <c r="AB39" s="5">
        <f t="shared" si="3"/>
        <v>2.9047619047619047</v>
      </c>
      <c r="AE39" s="5">
        <f t="shared" ref="AE39:AO39" si="4">AVERAGE(AE10:AE38)</f>
        <v>1.7413793103448276</v>
      </c>
      <c r="AF39" s="5">
        <f t="shared" si="4"/>
        <v>1.3275862068965518</v>
      </c>
      <c r="AG39" s="5">
        <f t="shared" si="4"/>
        <v>1.7931034482758621</v>
      </c>
      <c r="AH39" s="5">
        <f t="shared" si="4"/>
        <v>1.9655172413793103</v>
      </c>
      <c r="AI39" s="5">
        <f t="shared" si="4"/>
        <v>1.4827586206896552</v>
      </c>
      <c r="AJ39" s="5">
        <f t="shared" si="4"/>
        <v>4.9090909090909092</v>
      </c>
      <c r="AK39" s="5">
        <f t="shared" si="4"/>
        <v>4.875</v>
      </c>
      <c r="AL39" s="5">
        <f t="shared" si="4"/>
        <v>4.7894736842105265</v>
      </c>
      <c r="AM39" s="5">
        <f t="shared" si="4"/>
        <v>4.7727272727272725</v>
      </c>
      <c r="AN39" s="5">
        <f t="shared" si="4"/>
        <v>4.4615384615384617</v>
      </c>
      <c r="AO39" s="5">
        <f t="shared" si="4"/>
        <v>4.5</v>
      </c>
      <c r="AQ39" s="66">
        <f>AVERAGE(AQ10:AQ38)</f>
        <v>68.65517241379311</v>
      </c>
    </row>
    <row r="40" spans="2:44" x14ac:dyDescent="0.3">
      <c r="AQ40" s="66"/>
    </row>
    <row r="41" spans="2:44" x14ac:dyDescent="0.3">
      <c r="B41" s="41" t="s">
        <v>21</v>
      </c>
      <c r="C41" s="46"/>
      <c r="D41" s="46"/>
      <c r="E41" s="67" t="s">
        <v>35</v>
      </c>
      <c r="F41" s="68" t="s">
        <v>33</v>
      </c>
      <c r="G41" s="69" t="s">
        <v>36</v>
      </c>
      <c r="H41" s="69" t="s">
        <v>36</v>
      </c>
      <c r="I41" s="68" t="s">
        <v>33</v>
      </c>
      <c r="J41" s="70" t="s">
        <v>54</v>
      </c>
      <c r="K41" s="71" t="s">
        <v>55</v>
      </c>
      <c r="L41" s="67" t="s">
        <v>35</v>
      </c>
      <c r="M41" s="70" t="s">
        <v>54</v>
      </c>
      <c r="N41" s="68" t="s">
        <v>33</v>
      </c>
      <c r="O41" s="68" t="s">
        <v>33</v>
      </c>
      <c r="P41" s="49"/>
      <c r="R41" s="67" t="s">
        <v>35</v>
      </c>
      <c r="S41" s="72" t="s">
        <v>38</v>
      </c>
      <c r="T41" s="72" t="s">
        <v>38</v>
      </c>
      <c r="U41" s="73" t="s">
        <v>57</v>
      </c>
      <c r="V41" s="68" t="s">
        <v>33</v>
      </c>
      <c r="W41" s="69" t="s">
        <v>36</v>
      </c>
      <c r="X41" s="67" t="s">
        <v>35</v>
      </c>
      <c r="Y41" s="68" t="s">
        <v>33</v>
      </c>
      <c r="Z41" s="73" t="s">
        <v>57</v>
      </c>
      <c r="AA41" s="69" t="s">
        <v>93</v>
      </c>
      <c r="AB41" s="69" t="s">
        <v>36</v>
      </c>
      <c r="AC41" s="49"/>
      <c r="AE41" s="72" t="s">
        <v>38</v>
      </c>
      <c r="AF41" s="71" t="s">
        <v>55</v>
      </c>
      <c r="AG41" s="74" t="s">
        <v>56</v>
      </c>
      <c r="AH41" s="67" t="s">
        <v>35</v>
      </c>
      <c r="AI41" s="69" t="s">
        <v>36</v>
      </c>
      <c r="AJ41" s="70" t="s">
        <v>54</v>
      </c>
      <c r="AK41" s="70" t="s">
        <v>54</v>
      </c>
      <c r="AL41" s="70" t="s">
        <v>54</v>
      </c>
      <c r="AM41" s="75" t="s">
        <v>40</v>
      </c>
      <c r="AN41" s="69" t="s">
        <v>36</v>
      </c>
      <c r="AO41" s="70" t="s">
        <v>54</v>
      </c>
      <c r="AP41" s="49"/>
    </row>
    <row r="44" spans="2:44" x14ac:dyDescent="0.3">
      <c r="C44" s="47" t="s">
        <v>21</v>
      </c>
      <c r="D44" s="48"/>
      <c r="E44" s="76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77"/>
    </row>
    <row r="45" spans="2:44" x14ac:dyDescent="0.3">
      <c r="C45" s="47" t="s">
        <v>22</v>
      </c>
      <c r="D45" s="48"/>
      <c r="E45" s="68" t="s">
        <v>33</v>
      </c>
      <c r="F45" s="68" t="s">
        <v>33</v>
      </c>
      <c r="G45" s="68" t="s">
        <v>33</v>
      </c>
      <c r="H45" s="68" t="s">
        <v>33</v>
      </c>
      <c r="I45" s="68" t="s">
        <v>33</v>
      </c>
      <c r="J45" s="68" t="s">
        <v>33</v>
      </c>
      <c r="K45" s="67" t="s">
        <v>35</v>
      </c>
      <c r="L45" s="67" t="s">
        <v>35</v>
      </c>
      <c r="M45" s="67" t="s">
        <v>35</v>
      </c>
      <c r="N45" s="67" t="s">
        <v>35</v>
      </c>
      <c r="O45" s="67" t="s">
        <v>35</v>
      </c>
      <c r="R45" s="74" t="s">
        <v>56</v>
      </c>
      <c r="S45" s="75" t="s">
        <v>40</v>
      </c>
      <c r="T45" s="69" t="s">
        <v>36</v>
      </c>
      <c r="U45" s="69" t="s">
        <v>36</v>
      </c>
      <c r="V45" s="69" t="s">
        <v>36</v>
      </c>
      <c r="W45" s="69" t="s">
        <v>36</v>
      </c>
      <c r="X45" s="69" t="s">
        <v>36</v>
      </c>
      <c r="Y45" s="69" t="s">
        <v>36</v>
      </c>
      <c r="Z45" s="69" t="s">
        <v>36</v>
      </c>
      <c r="AA45" s="78" t="s">
        <v>55</v>
      </c>
      <c r="AB45" s="79" t="s">
        <v>55</v>
      </c>
      <c r="AE45" s="72" t="s">
        <v>38</v>
      </c>
      <c r="AF45" s="72" t="s">
        <v>38</v>
      </c>
      <c r="AG45" s="72" t="s">
        <v>38</v>
      </c>
      <c r="AH45" s="70" t="s">
        <v>54</v>
      </c>
      <c r="AI45" s="70" t="s">
        <v>54</v>
      </c>
      <c r="AJ45" s="70" t="s">
        <v>54</v>
      </c>
      <c r="AK45" s="70" t="s">
        <v>54</v>
      </c>
      <c r="AL45" s="70" t="s">
        <v>54</v>
      </c>
      <c r="AM45" s="70" t="s">
        <v>54</v>
      </c>
      <c r="AN45" s="73" t="s">
        <v>57</v>
      </c>
      <c r="AO45" s="73" t="s">
        <v>57</v>
      </c>
    </row>
    <row r="46" spans="2:44" x14ac:dyDescent="0.3">
      <c r="C46" s="47" t="s">
        <v>23</v>
      </c>
      <c r="D46" s="48"/>
      <c r="E46" s="68">
        <v>1.44</v>
      </c>
      <c r="F46" s="68">
        <v>1.44</v>
      </c>
      <c r="G46" s="68">
        <v>3.5</v>
      </c>
      <c r="H46" s="68">
        <v>3.6</v>
      </c>
      <c r="I46" s="68">
        <v>1.45</v>
      </c>
      <c r="J46" s="68">
        <v>3.2</v>
      </c>
      <c r="K46" s="67">
        <v>2.91</v>
      </c>
      <c r="L46" s="67">
        <v>1.6</v>
      </c>
      <c r="M46" s="67">
        <v>2.38</v>
      </c>
      <c r="N46" s="67">
        <v>3.5</v>
      </c>
      <c r="O46" s="67">
        <v>3.31</v>
      </c>
      <c r="R46" s="74">
        <v>1.79</v>
      </c>
      <c r="S46" s="75">
        <v>4.8600000000000003</v>
      </c>
      <c r="T46" s="69">
        <v>1.28</v>
      </c>
      <c r="U46" s="69">
        <v>1.8</v>
      </c>
      <c r="V46" s="69">
        <v>2.94</v>
      </c>
      <c r="W46" s="69">
        <v>3.47</v>
      </c>
      <c r="X46" s="69">
        <v>2.9</v>
      </c>
      <c r="Y46" s="69">
        <v>1.49</v>
      </c>
      <c r="Z46" s="69">
        <v>4.46</v>
      </c>
      <c r="AA46" s="71">
        <v>3.6</v>
      </c>
      <c r="AB46" s="71">
        <v>1.3</v>
      </c>
      <c r="AE46" s="72">
        <v>1.57</v>
      </c>
      <c r="AF46" s="72">
        <v>1.7</v>
      </c>
      <c r="AG46" s="72">
        <v>1.74</v>
      </c>
      <c r="AH46" s="70">
        <v>3.5</v>
      </c>
      <c r="AI46" s="70">
        <v>3.73</v>
      </c>
      <c r="AJ46" s="70">
        <v>4.91</v>
      </c>
      <c r="AK46" s="70">
        <v>4.93</v>
      </c>
      <c r="AL46" s="70">
        <v>4.83</v>
      </c>
      <c r="AM46" s="80">
        <v>4.5</v>
      </c>
      <c r="AN46" s="73">
        <v>1.59</v>
      </c>
      <c r="AO46" s="73">
        <v>3.75</v>
      </c>
    </row>
    <row r="47" spans="2:44" x14ac:dyDescent="0.3">
      <c r="C47" s="47" t="s">
        <v>24</v>
      </c>
      <c r="D47" s="48"/>
      <c r="E47" s="47">
        <f>(E46+F46+G46+H46+I46+J46)</f>
        <v>14.629999999999999</v>
      </c>
      <c r="F47" s="46"/>
      <c r="G47" s="46"/>
      <c r="H47" s="46"/>
      <c r="I47" s="46"/>
      <c r="J47" s="48"/>
      <c r="K47" s="47">
        <f>(K46+L46+M46+N46+O46)</f>
        <v>13.700000000000001</v>
      </c>
      <c r="L47" s="46"/>
      <c r="M47" s="46"/>
      <c r="N47" s="46"/>
      <c r="O47" s="48"/>
      <c r="R47" s="49">
        <v>1.8</v>
      </c>
      <c r="S47" s="49">
        <v>4.8600000000000003</v>
      </c>
      <c r="T47" s="47">
        <f>(T46+U46+V46+W46+X46+Y46+Z46)</f>
        <v>18.34</v>
      </c>
      <c r="U47" s="46"/>
      <c r="V47" s="46"/>
      <c r="W47" s="46"/>
      <c r="X47" s="46"/>
      <c r="Y47" s="46"/>
      <c r="Z47" s="48"/>
      <c r="AA47" s="47">
        <f>(AA46+AB46)</f>
        <v>4.9000000000000004</v>
      </c>
      <c r="AB47" s="48"/>
      <c r="AE47" s="47">
        <f>(AE46+AF46+AG46)</f>
        <v>5.01</v>
      </c>
      <c r="AF47" s="46"/>
      <c r="AG47" s="48"/>
      <c r="AH47" s="47">
        <f>(AH46+AI46+AJ46+AK46+AL46+AM46)</f>
        <v>26.4</v>
      </c>
      <c r="AI47" s="46"/>
      <c r="AJ47" s="46"/>
      <c r="AK47" s="46"/>
      <c r="AL47" s="46"/>
      <c r="AM47" s="48"/>
      <c r="AN47" s="47">
        <f>(AN46+AO46)</f>
        <v>5.34</v>
      </c>
      <c r="AO47" s="48"/>
    </row>
    <row r="48" spans="2:44" x14ac:dyDescent="0.3">
      <c r="C48" s="47" t="s">
        <v>25</v>
      </c>
      <c r="D48" s="48"/>
      <c r="E48" s="50">
        <f>(E47/21)*100</f>
        <v>69.666666666666671</v>
      </c>
      <c r="F48" s="51"/>
      <c r="G48" s="51"/>
      <c r="H48" s="51"/>
      <c r="I48" s="51"/>
      <c r="J48" s="52"/>
      <c r="K48" s="50">
        <f>(K47/22)*100</f>
        <v>62.27272727272728</v>
      </c>
      <c r="L48" s="51"/>
      <c r="M48" s="51"/>
      <c r="N48" s="51"/>
      <c r="O48" s="52"/>
      <c r="R48" s="49">
        <f>(R47/2)*100</f>
        <v>90</v>
      </c>
      <c r="S48" s="49">
        <f>(S46/5)*100</f>
        <v>97.2</v>
      </c>
      <c r="T48" s="50">
        <f>(T47/26)*100</f>
        <v>70.538461538461533</v>
      </c>
      <c r="U48" s="51"/>
      <c r="V48" s="51"/>
      <c r="W48" s="51"/>
      <c r="X48" s="51"/>
      <c r="Y48" s="51"/>
      <c r="Z48" s="52"/>
      <c r="AA48" s="50">
        <f>(AA47/7)*100</f>
        <v>70</v>
      </c>
      <c r="AB48" s="52"/>
      <c r="AE48" s="50">
        <f>(AE47/6)*100</f>
        <v>83.5</v>
      </c>
      <c r="AF48" s="51"/>
      <c r="AG48" s="52"/>
      <c r="AH48" s="50">
        <f>(AH47/30)*100</f>
        <v>88</v>
      </c>
      <c r="AI48" s="51"/>
      <c r="AJ48" s="51"/>
      <c r="AK48" s="51"/>
      <c r="AL48" s="51"/>
      <c r="AM48" s="52"/>
      <c r="AN48" s="47">
        <f>(AN47/7)*100</f>
        <v>76.285714285714278</v>
      </c>
      <c r="AO48" s="48"/>
    </row>
    <row r="53" spans="3:18" ht="72" x14ac:dyDescent="0.3">
      <c r="C53" s="17" t="s">
        <v>26</v>
      </c>
      <c r="D53" s="18" t="s">
        <v>27</v>
      </c>
      <c r="E53" s="18" t="s">
        <v>28</v>
      </c>
      <c r="F53" s="18" t="s">
        <v>29</v>
      </c>
      <c r="G53" s="18" t="s">
        <v>30</v>
      </c>
      <c r="H53" s="19" t="s">
        <v>31</v>
      </c>
      <c r="I53" s="20"/>
      <c r="J53" s="1"/>
      <c r="K53" s="1"/>
      <c r="L53" s="2"/>
      <c r="M53" s="3" t="s">
        <v>32</v>
      </c>
      <c r="N53" s="3"/>
      <c r="O53" s="3"/>
      <c r="P53" s="3"/>
      <c r="Q53" s="3"/>
      <c r="R53" s="2"/>
    </row>
    <row r="54" spans="3:18" x14ac:dyDescent="0.3">
      <c r="C54" s="21" t="s">
        <v>33</v>
      </c>
      <c r="D54" s="21">
        <v>69.7</v>
      </c>
      <c r="E54" s="21">
        <v>69</v>
      </c>
      <c r="F54" s="21">
        <f t="shared" ref="F54:F62" si="5">(D54*0.3+E54*0.7)</f>
        <v>69.209999999999994</v>
      </c>
      <c r="G54" s="22">
        <v>81</v>
      </c>
      <c r="H54" s="23">
        <f t="shared" ref="H54:H62" si="6">(F54*0.8+G54*0.2)</f>
        <v>71.567999999999998</v>
      </c>
      <c r="I54" s="24"/>
      <c r="J54" s="4"/>
      <c r="K54" s="4"/>
      <c r="L54" s="2"/>
      <c r="M54" s="25" t="s">
        <v>34</v>
      </c>
      <c r="N54" s="26"/>
      <c r="O54" s="27"/>
      <c r="P54" s="53">
        <v>1</v>
      </c>
      <c r="Q54" s="53" t="s">
        <v>61</v>
      </c>
      <c r="R54" s="81"/>
    </row>
    <row r="55" spans="3:18" x14ac:dyDescent="0.3">
      <c r="C55" s="21" t="s">
        <v>35</v>
      </c>
      <c r="D55" s="21">
        <v>62.3</v>
      </c>
      <c r="E55" s="21">
        <v>69</v>
      </c>
      <c r="F55" s="21">
        <f t="shared" si="5"/>
        <v>66.989999999999995</v>
      </c>
      <c r="G55" s="22">
        <v>89</v>
      </c>
      <c r="H55" s="23">
        <f t="shared" si="6"/>
        <v>71.391999999999996</v>
      </c>
      <c r="I55" s="24"/>
      <c r="J55" s="4"/>
      <c r="K55" s="4"/>
      <c r="L55" s="2"/>
      <c r="M55" s="28"/>
      <c r="N55" s="29"/>
      <c r="O55" s="30"/>
      <c r="P55" s="53">
        <v>2</v>
      </c>
      <c r="Q55" s="53" t="s">
        <v>62</v>
      </c>
      <c r="R55" s="81"/>
    </row>
    <row r="56" spans="3:18" x14ac:dyDescent="0.3">
      <c r="C56" s="21" t="s">
        <v>36</v>
      </c>
      <c r="D56" s="21">
        <v>70.5</v>
      </c>
      <c r="E56" s="21">
        <v>69</v>
      </c>
      <c r="F56" s="21">
        <f t="shared" si="5"/>
        <v>69.449999999999989</v>
      </c>
      <c r="G56" s="22">
        <v>88</v>
      </c>
      <c r="H56" s="23">
        <f t="shared" si="6"/>
        <v>73.16</v>
      </c>
      <c r="I56" s="24"/>
      <c r="J56" s="4"/>
      <c r="K56" s="4"/>
      <c r="L56" s="2"/>
      <c r="M56" s="31"/>
      <c r="N56" s="32"/>
      <c r="O56" s="33"/>
      <c r="P56" s="53">
        <v>3</v>
      </c>
      <c r="Q56" s="53" t="s">
        <v>37</v>
      </c>
      <c r="R56" s="81"/>
    </row>
    <row r="57" spans="3:18" x14ac:dyDescent="0.3">
      <c r="C57" s="21" t="s">
        <v>38</v>
      </c>
      <c r="D57" s="21">
        <v>83.3</v>
      </c>
      <c r="E57" s="21">
        <v>69</v>
      </c>
      <c r="F57" s="21">
        <f t="shared" si="5"/>
        <v>73.289999999999992</v>
      </c>
      <c r="G57" s="22">
        <v>87</v>
      </c>
      <c r="H57" s="23">
        <f t="shared" si="6"/>
        <v>76.031999999999996</v>
      </c>
      <c r="I57" s="24"/>
      <c r="J57" s="4"/>
      <c r="K57" s="4"/>
      <c r="L57" s="2"/>
      <c r="M57" s="54" t="s">
        <v>39</v>
      </c>
      <c r="N57" s="55"/>
      <c r="O57" s="55"/>
      <c r="P57" s="55"/>
      <c r="Q57" s="56"/>
      <c r="R57" s="57"/>
    </row>
    <row r="58" spans="3:18" x14ac:dyDescent="0.3">
      <c r="C58" s="21" t="s">
        <v>40</v>
      </c>
      <c r="D58" s="21">
        <v>97.2</v>
      </c>
      <c r="E58" s="21">
        <v>69</v>
      </c>
      <c r="F58" s="21">
        <f t="shared" si="5"/>
        <v>77.459999999999994</v>
      </c>
      <c r="G58" s="22">
        <v>89</v>
      </c>
      <c r="H58" s="23">
        <f t="shared" si="6"/>
        <v>79.768000000000001</v>
      </c>
      <c r="I58" s="24"/>
      <c r="J58" s="4"/>
      <c r="K58" s="4"/>
      <c r="L58" s="2"/>
      <c r="M58" s="2"/>
      <c r="N58" s="2"/>
      <c r="O58" s="2"/>
      <c r="P58" s="2"/>
      <c r="Q58" s="2"/>
      <c r="R58" s="2"/>
    </row>
    <row r="59" spans="3:18" x14ac:dyDescent="0.3">
      <c r="C59" s="21" t="s">
        <v>54</v>
      </c>
      <c r="D59" s="21">
        <v>88</v>
      </c>
      <c r="E59" s="21">
        <v>69</v>
      </c>
      <c r="F59" s="21">
        <f t="shared" si="5"/>
        <v>74.699999999999989</v>
      </c>
      <c r="G59" s="22">
        <v>94</v>
      </c>
      <c r="H59" s="23">
        <v>60</v>
      </c>
      <c r="I59" s="24"/>
      <c r="J59" s="4"/>
      <c r="K59" s="4"/>
      <c r="L59" s="2"/>
      <c r="M59" s="2"/>
      <c r="N59" s="2"/>
      <c r="O59" s="2"/>
      <c r="P59" s="2"/>
      <c r="Q59" s="2"/>
      <c r="R59" s="2"/>
    </row>
    <row r="60" spans="3:18" x14ac:dyDescent="0.3">
      <c r="C60" s="21" t="s">
        <v>55</v>
      </c>
      <c r="D60" s="21">
        <v>70</v>
      </c>
      <c r="E60" s="21">
        <v>69</v>
      </c>
      <c r="F60" s="21">
        <f t="shared" si="5"/>
        <v>69.3</v>
      </c>
      <c r="G60" s="22">
        <v>93</v>
      </c>
      <c r="H60" s="23">
        <f t="shared" si="6"/>
        <v>74.039999999999992</v>
      </c>
      <c r="I60" s="24"/>
      <c r="J60" s="4"/>
      <c r="K60" s="4"/>
      <c r="L60" s="2"/>
      <c r="M60" s="2"/>
      <c r="N60" s="2"/>
      <c r="O60" s="2"/>
      <c r="P60" s="2"/>
      <c r="Q60" s="2"/>
      <c r="R60" s="2"/>
    </row>
    <row r="61" spans="3:18" x14ac:dyDescent="0.3">
      <c r="C61" s="21" t="s">
        <v>56</v>
      </c>
      <c r="D61" s="21">
        <v>90</v>
      </c>
      <c r="E61" s="21">
        <v>69</v>
      </c>
      <c r="F61" s="21">
        <f t="shared" si="5"/>
        <v>75.3</v>
      </c>
      <c r="G61" s="22">
        <v>92</v>
      </c>
      <c r="H61" s="23">
        <f t="shared" si="6"/>
        <v>78.64</v>
      </c>
      <c r="I61" s="24"/>
      <c r="J61" s="4"/>
      <c r="K61" s="4"/>
      <c r="L61" s="2"/>
      <c r="M61" s="2"/>
      <c r="N61" s="2"/>
      <c r="O61" s="2"/>
      <c r="P61" s="2"/>
      <c r="Q61" s="2"/>
      <c r="R61" s="2"/>
    </row>
    <row r="62" spans="3:18" x14ac:dyDescent="0.3">
      <c r="C62" s="21" t="s">
        <v>57</v>
      </c>
      <c r="D62" s="21">
        <v>76.2</v>
      </c>
      <c r="E62" s="21">
        <v>69</v>
      </c>
      <c r="F62" s="21">
        <f t="shared" si="5"/>
        <v>71.16</v>
      </c>
      <c r="G62" s="22">
        <v>92</v>
      </c>
      <c r="H62" s="23">
        <f t="shared" si="6"/>
        <v>75.328000000000003</v>
      </c>
      <c r="I62" s="24"/>
      <c r="J62" s="4"/>
      <c r="K62" s="4"/>
      <c r="L62" s="2"/>
      <c r="M62" s="2"/>
      <c r="N62" s="2"/>
      <c r="O62" s="2"/>
      <c r="P62" s="2"/>
      <c r="Q62" s="2"/>
      <c r="R62" s="2"/>
    </row>
    <row r="63" spans="3:18" x14ac:dyDescent="0.3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3:18" x14ac:dyDescent="0.3">
      <c r="J64" s="6"/>
      <c r="K64" s="6"/>
      <c r="L64" s="6"/>
    </row>
    <row r="66" spans="2:16" x14ac:dyDescent="0.3">
      <c r="C66" s="34" t="s">
        <v>94</v>
      </c>
      <c r="D66" s="34"/>
    </row>
    <row r="67" spans="2:16" ht="24.6" customHeight="1" thickBot="1" x14ac:dyDescent="0.35">
      <c r="C67" s="35" t="s">
        <v>41</v>
      </c>
      <c r="D67" s="7" t="s">
        <v>42</v>
      </c>
      <c r="E67" s="7" t="s">
        <v>43</v>
      </c>
      <c r="F67" s="7" t="s">
        <v>44</v>
      </c>
      <c r="G67" s="7" t="s">
        <v>45</v>
      </c>
      <c r="H67" s="7" t="s">
        <v>46</v>
      </c>
      <c r="I67" s="7" t="s">
        <v>47</v>
      </c>
      <c r="J67" s="7" t="s">
        <v>48</v>
      </c>
      <c r="K67" s="7" t="s">
        <v>49</v>
      </c>
      <c r="L67" s="7" t="s">
        <v>50</v>
      </c>
      <c r="M67" s="7" t="s">
        <v>51</v>
      </c>
      <c r="N67" s="8" t="s">
        <v>52</v>
      </c>
      <c r="O67" s="9" t="s">
        <v>53</v>
      </c>
      <c r="P67" s="9"/>
    </row>
    <row r="68" spans="2:16" ht="15" thickBot="1" x14ac:dyDescent="0.35">
      <c r="C68" s="36" t="s">
        <v>33</v>
      </c>
      <c r="D68" s="82">
        <v>3</v>
      </c>
      <c r="E68" s="83"/>
      <c r="F68" s="83"/>
      <c r="G68" s="83"/>
      <c r="H68" s="83"/>
      <c r="I68" s="83">
        <v>3</v>
      </c>
      <c r="J68" s="83"/>
      <c r="K68" s="83"/>
      <c r="L68" s="83"/>
      <c r="M68" s="83"/>
      <c r="N68" s="84">
        <v>3</v>
      </c>
      <c r="O68" s="10">
        <v>3</v>
      </c>
      <c r="P68" s="11"/>
    </row>
    <row r="69" spans="2:16" ht="15" thickBot="1" x14ac:dyDescent="0.35">
      <c r="C69" s="36" t="s">
        <v>35</v>
      </c>
      <c r="D69" s="82">
        <v>2</v>
      </c>
      <c r="E69" s="83"/>
      <c r="F69" s="83"/>
      <c r="G69" s="83"/>
      <c r="H69" s="83"/>
      <c r="I69" s="83">
        <v>2</v>
      </c>
      <c r="J69" s="83"/>
      <c r="K69" s="83"/>
      <c r="L69" s="83">
        <v>2</v>
      </c>
      <c r="M69" s="83"/>
      <c r="N69" s="84">
        <v>3</v>
      </c>
      <c r="O69" s="10">
        <v>3</v>
      </c>
      <c r="P69" s="11"/>
    </row>
    <row r="70" spans="2:16" ht="15" thickBot="1" x14ac:dyDescent="0.35">
      <c r="C70" s="36" t="s">
        <v>36</v>
      </c>
      <c r="D70" s="82">
        <v>3</v>
      </c>
      <c r="E70" s="83"/>
      <c r="F70" s="83">
        <v>1</v>
      </c>
      <c r="G70" s="83">
        <v>1</v>
      </c>
      <c r="H70" s="83"/>
      <c r="I70" s="83"/>
      <c r="J70" s="83"/>
      <c r="K70" s="83"/>
      <c r="L70" s="83"/>
      <c r="M70" s="83"/>
      <c r="N70" s="84">
        <v>3</v>
      </c>
      <c r="O70" s="10">
        <v>3</v>
      </c>
      <c r="P70" s="11"/>
    </row>
    <row r="71" spans="2:16" ht="15" thickBot="1" x14ac:dyDescent="0.35">
      <c r="C71" s="36" t="s">
        <v>38</v>
      </c>
      <c r="D71" s="82">
        <v>3</v>
      </c>
      <c r="E71" s="83">
        <v>2</v>
      </c>
      <c r="F71" s="83">
        <v>2</v>
      </c>
      <c r="G71" s="83"/>
      <c r="H71" s="83"/>
      <c r="I71" s="83"/>
      <c r="J71" s="83"/>
      <c r="K71" s="83"/>
      <c r="L71" s="83"/>
      <c r="M71" s="83"/>
      <c r="N71" s="84">
        <v>3</v>
      </c>
      <c r="O71" s="10">
        <v>3</v>
      </c>
      <c r="P71" s="11"/>
    </row>
    <row r="72" spans="2:16" ht="15" thickBot="1" x14ac:dyDescent="0.35">
      <c r="C72" s="36" t="s">
        <v>40</v>
      </c>
      <c r="D72" s="82">
        <v>3</v>
      </c>
      <c r="E72" s="85"/>
      <c r="F72" s="83"/>
      <c r="G72" s="85"/>
      <c r="H72" s="85"/>
      <c r="I72" s="83">
        <v>2</v>
      </c>
      <c r="J72" s="85">
        <v>2</v>
      </c>
      <c r="K72" s="85"/>
      <c r="L72" s="83">
        <v>2</v>
      </c>
      <c r="M72" s="85"/>
      <c r="N72" s="84">
        <v>2</v>
      </c>
      <c r="O72" s="10">
        <v>3</v>
      </c>
      <c r="P72" s="11"/>
    </row>
    <row r="73" spans="2:16" ht="15" thickBot="1" x14ac:dyDescent="0.35">
      <c r="C73" s="36" t="s">
        <v>54</v>
      </c>
      <c r="D73" s="86">
        <v>3</v>
      </c>
      <c r="E73" s="85">
        <v>2</v>
      </c>
      <c r="F73" s="85"/>
      <c r="G73" s="85"/>
      <c r="H73" s="85"/>
      <c r="I73" s="85">
        <v>2</v>
      </c>
      <c r="J73" s="85"/>
      <c r="K73" s="85">
        <v>2</v>
      </c>
      <c r="L73" s="85"/>
      <c r="M73" s="85"/>
      <c r="N73" s="87">
        <v>3</v>
      </c>
      <c r="O73" s="10">
        <v>3</v>
      </c>
      <c r="P73" s="11"/>
    </row>
    <row r="74" spans="2:16" ht="15" thickBot="1" x14ac:dyDescent="0.35">
      <c r="C74" s="36" t="s">
        <v>55</v>
      </c>
      <c r="D74" s="86">
        <v>3</v>
      </c>
      <c r="E74" s="85">
        <v>2</v>
      </c>
      <c r="F74" s="85"/>
      <c r="G74" s="85"/>
      <c r="H74" s="85"/>
      <c r="I74" s="85">
        <v>2</v>
      </c>
      <c r="J74" s="85"/>
      <c r="K74" s="85"/>
      <c r="L74" s="85"/>
      <c r="M74" s="85"/>
      <c r="N74" s="87">
        <v>3</v>
      </c>
      <c r="O74" s="10">
        <v>3</v>
      </c>
      <c r="P74" s="11"/>
    </row>
    <row r="75" spans="2:16" ht="15" thickBot="1" x14ac:dyDescent="0.35">
      <c r="C75" s="36" t="s">
        <v>56</v>
      </c>
      <c r="D75" s="86">
        <v>3</v>
      </c>
      <c r="E75" s="85">
        <v>2</v>
      </c>
      <c r="F75" s="85"/>
      <c r="G75" s="85"/>
      <c r="H75" s="85"/>
      <c r="I75" s="85">
        <v>2</v>
      </c>
      <c r="J75" s="85"/>
      <c r="K75" s="85"/>
      <c r="L75" s="85">
        <v>2</v>
      </c>
      <c r="M75" s="85"/>
      <c r="N75" s="87">
        <v>3</v>
      </c>
      <c r="O75" s="10">
        <v>3</v>
      </c>
      <c r="P75" s="11"/>
    </row>
    <row r="76" spans="2:16" x14ac:dyDescent="0.3">
      <c r="C76" s="37" t="s">
        <v>57</v>
      </c>
      <c r="D76" s="86">
        <v>3</v>
      </c>
      <c r="E76" s="85">
        <v>2</v>
      </c>
      <c r="F76" s="85"/>
      <c r="G76" s="85">
        <v>1</v>
      </c>
      <c r="H76" s="85"/>
      <c r="I76" s="85">
        <v>2</v>
      </c>
      <c r="J76" s="85"/>
      <c r="K76" s="85"/>
      <c r="L76" s="85">
        <v>2</v>
      </c>
      <c r="M76" s="85"/>
      <c r="N76" s="87">
        <v>3</v>
      </c>
      <c r="O76" s="10">
        <v>3</v>
      </c>
      <c r="P76" s="11"/>
    </row>
    <row r="77" spans="2:16" x14ac:dyDescent="0.3">
      <c r="C77" s="36" t="s">
        <v>58</v>
      </c>
      <c r="D77" s="88">
        <v>3</v>
      </c>
      <c r="E77" s="88"/>
      <c r="F77" s="88"/>
      <c r="G77" s="88"/>
      <c r="H77" s="88"/>
      <c r="I77" s="88">
        <v>3</v>
      </c>
      <c r="J77" s="88"/>
      <c r="K77" s="88"/>
      <c r="L77" s="88"/>
      <c r="M77" s="88"/>
      <c r="N77" s="88">
        <v>3</v>
      </c>
      <c r="O77" s="10">
        <v>3</v>
      </c>
      <c r="P77" s="11"/>
    </row>
    <row r="79" spans="2:16" x14ac:dyDescent="0.3">
      <c r="B79" s="1"/>
      <c r="C79" s="89" t="s">
        <v>95</v>
      </c>
      <c r="D79" s="89"/>
      <c r="E79" s="12"/>
      <c r="F79" s="12"/>
    </row>
    <row r="80" spans="2:16" x14ac:dyDescent="0.3">
      <c r="D80" s="13" t="s">
        <v>42</v>
      </c>
      <c r="E80" s="13" t="s">
        <v>43</v>
      </c>
      <c r="F80" s="13" t="s">
        <v>44</v>
      </c>
      <c r="G80" s="13" t="s">
        <v>45</v>
      </c>
      <c r="H80" s="13" t="s">
        <v>46</v>
      </c>
      <c r="I80" s="13" t="s">
        <v>47</v>
      </c>
      <c r="J80" s="13" t="s">
        <v>48</v>
      </c>
      <c r="K80" s="13" t="s">
        <v>49</v>
      </c>
      <c r="L80" s="13" t="s">
        <v>50</v>
      </c>
      <c r="M80" s="13" t="s">
        <v>51</v>
      </c>
      <c r="N80" s="13" t="s">
        <v>52</v>
      </c>
    </row>
    <row r="81" spans="4:14" x14ac:dyDescent="0.3">
      <c r="D81" s="14">
        <f>(D68*O68+D69*O69+D70*O70+D71*O71+D72*O72+D73*O73+D74*O74+D75*O75+D76*O76+D77*O77)</f>
        <v>87</v>
      </c>
      <c r="E81" s="14">
        <f>(E68*O68+E69*O69+E70*O70+E71*O71+E72*O72+E73*O73+E74*O74+E75*O75+E76*O76+E77*O77)</f>
        <v>30</v>
      </c>
      <c r="F81" s="14">
        <f>(F68*O68+F69*O69+F70*O70+F71*O71+F72*O72+F73*O73+F74*O74+F75*O75+F76*O76+F77*O77)</f>
        <v>9</v>
      </c>
      <c r="G81" s="14">
        <f>(G68*O68+G69*O69+G70*O70+G71*O71+G72*O72+G73*O73+G74*O74+G75*O75+G76*O76+G77*O77)</f>
        <v>6</v>
      </c>
      <c r="H81" s="14">
        <f>(H68*O68+H69*O69+H70*O70+H71*O71+H72*O72+H73*O73+H74*O74+H75*O75+H76*O76+H77*O77)</f>
        <v>0</v>
      </c>
      <c r="I81" s="14">
        <f>(I68*O68+I69*O69+I70*O70+I71*O71+I72*O72+I73*O73+I74*O74+I75*O75+I76*O76+I77*O77)</f>
        <v>54</v>
      </c>
      <c r="J81" s="14">
        <f>(J68*O68+J69*O69+J70*O70+J71*O71+J72*O72+J73*O73+J74*O74+J75*O75+J76*O76+J77*O77)</f>
        <v>6</v>
      </c>
      <c r="K81" s="14">
        <f>(K68*O68+K69*O69+K70*O70+K71*O71+K72*O72+K73*O73+K74*O74+K75*O75+K76*O76+K77*O77)</f>
        <v>6</v>
      </c>
      <c r="L81" s="14">
        <f>(L68*O68+L69*O69+L70*O70+L71*O71+L72*O72+L73*O73+L74*O74+L75*O75+L76*O76+L77*O77)</f>
        <v>24</v>
      </c>
      <c r="M81" s="14">
        <v>0</v>
      </c>
      <c r="N81" s="14">
        <f>(N68*O68+N69*O69+N70*O70+N71*O71+N72*O72+N73*O73+N74*O74+N75*O75+N76*O76+N77*O77)</f>
        <v>87</v>
      </c>
    </row>
    <row r="82" spans="4:14" x14ac:dyDescent="0.3">
      <c r="D82" s="15">
        <f>ROUND(D81/SUM(D68:D77),2)</f>
        <v>3</v>
      </c>
      <c r="E82" s="15">
        <f t="shared" ref="E82:N82" si="7">ROUND(E81/SUM(E68:E77),2)</f>
        <v>3</v>
      </c>
      <c r="F82" s="15">
        <f t="shared" si="7"/>
        <v>3</v>
      </c>
      <c r="G82" s="15">
        <f t="shared" si="7"/>
        <v>3</v>
      </c>
      <c r="H82" s="15">
        <v>0</v>
      </c>
      <c r="I82" s="15">
        <f t="shared" si="7"/>
        <v>3</v>
      </c>
      <c r="J82" s="15">
        <f t="shared" si="7"/>
        <v>3</v>
      </c>
      <c r="K82" s="15">
        <f t="shared" si="7"/>
        <v>3</v>
      </c>
      <c r="L82" s="15">
        <f t="shared" si="7"/>
        <v>3</v>
      </c>
      <c r="M82" s="15">
        <v>0</v>
      </c>
      <c r="N82" s="15">
        <f t="shared" si="7"/>
        <v>3</v>
      </c>
    </row>
  </sheetData>
  <mergeCells count="56">
    <mergeCell ref="AN47:AO47"/>
    <mergeCell ref="AN48:AO48"/>
    <mergeCell ref="AA47:AB47"/>
    <mergeCell ref="AA48:AB48"/>
    <mergeCell ref="E47:J47"/>
    <mergeCell ref="E48:J48"/>
    <mergeCell ref="K47:O47"/>
    <mergeCell ref="K48:O48"/>
    <mergeCell ref="AE48:AG48"/>
    <mergeCell ref="AE47:AG47"/>
    <mergeCell ref="T47:Z47"/>
    <mergeCell ref="T48:Z48"/>
    <mergeCell ref="AH47:AM47"/>
    <mergeCell ref="AH48:AM48"/>
    <mergeCell ref="B8:D8"/>
    <mergeCell ref="R8:V8"/>
    <mergeCell ref="W8:AB8"/>
    <mergeCell ref="AE8:AI8"/>
    <mergeCell ref="AJ8:AO8"/>
    <mergeCell ref="E7:P7"/>
    <mergeCell ref="R7:AC7"/>
    <mergeCell ref="AE7:AP7"/>
    <mergeCell ref="E8:I8"/>
    <mergeCell ref="J8:O8"/>
    <mergeCell ref="C47:D47"/>
    <mergeCell ref="C48:D48"/>
    <mergeCell ref="B41:D41"/>
    <mergeCell ref="C44:D44"/>
    <mergeCell ref="C45:D45"/>
    <mergeCell ref="C46:D46"/>
    <mergeCell ref="M53:Q53"/>
    <mergeCell ref="M54:O56"/>
    <mergeCell ref="M57:Q57"/>
    <mergeCell ref="J64:L64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O76:P76"/>
    <mergeCell ref="O77:P77"/>
    <mergeCell ref="O67:P67"/>
    <mergeCell ref="O68:P68"/>
    <mergeCell ref="O69:P69"/>
    <mergeCell ref="O70:P70"/>
    <mergeCell ref="O71:P71"/>
    <mergeCell ref="C66:D66"/>
    <mergeCell ref="O72:P72"/>
    <mergeCell ref="O73:P73"/>
    <mergeCell ref="O74:P74"/>
    <mergeCell ref="O75:P7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2024-04-19T09:56:47Z</dcterms:modified>
</cp:coreProperties>
</file>